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uszak01\Desktop\Közérdekű adatigénylés TOP TOP_PLUSZ\"/>
    </mc:Choice>
  </mc:AlternateContent>
  <xr:revisionPtr revIDLastSave="0" documentId="8_{74E660C7-D708-4525-9D4B-80F4A8E255D9}" xr6:coauthVersionLast="47" xr6:coauthVersionMax="47" xr10:uidLastSave="{00000000-0000-0000-0000-000000000000}"/>
  <bookViews>
    <workbookView xWindow="-108" yWindow="-108" windowWidth="23256" windowHeight="12576" xr2:uid="{00000000-000D-0000-FFFF-FFFF00000000}"/>
  </bookViews>
  <sheets>
    <sheet name="Főösszesítő" sheetId="1" r:id="rId1"/>
    <sheet name="építészet" sheetId="2" r:id="rId2"/>
    <sheet name="fűtés" sheetId="4" r:id="rId3"/>
    <sheet name="gáz" sheetId="5" r:id="rId4"/>
    <sheet name="víz-csatorna" sheetId="6" r:id="rId5"/>
    <sheet name="hűtés" sheetId="7" r:id="rId6"/>
    <sheet name="szellőzés" sheetId="8" r:id="rId7"/>
    <sheet name="elektromos" sheetId="9" r:id="rId8"/>
  </sheets>
  <definedNames>
    <definedName name="_xlnm.Print_Area" localSheetId="0">Főösszesítő!$A$1:$F$46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63" i="9" l="1"/>
  <c r="H63" i="9"/>
  <c r="I62" i="9"/>
  <c r="H62" i="9"/>
  <c r="I61" i="9"/>
  <c r="H61" i="9"/>
  <c r="I60" i="9"/>
  <c r="H60" i="9"/>
  <c r="I59" i="9"/>
  <c r="H59" i="9"/>
  <c r="I58" i="9"/>
  <c r="H58" i="9"/>
  <c r="I57" i="9"/>
  <c r="H57" i="9"/>
  <c r="I56" i="9"/>
  <c r="H56" i="9"/>
  <c r="I55" i="9"/>
  <c r="H55" i="9"/>
  <c r="I54" i="9"/>
  <c r="H54" i="9"/>
  <c r="I53" i="9"/>
  <c r="H53" i="9"/>
  <c r="I52" i="9"/>
  <c r="H52" i="9"/>
  <c r="I51" i="9"/>
  <c r="H51" i="9"/>
  <c r="I50" i="9"/>
  <c r="H50" i="9"/>
  <c r="I49" i="9"/>
  <c r="H49" i="9"/>
  <c r="I48" i="9"/>
  <c r="H48" i="9"/>
  <c r="I47" i="9"/>
  <c r="H47" i="9"/>
  <c r="I46" i="9"/>
  <c r="H46" i="9"/>
  <c r="I45" i="9"/>
  <c r="H45" i="9"/>
  <c r="I44" i="9"/>
  <c r="H44" i="9"/>
  <c r="I43" i="9"/>
  <c r="H43" i="9"/>
  <c r="I42" i="9"/>
  <c r="H42" i="9"/>
  <c r="I41" i="9"/>
  <c r="H41" i="9"/>
  <c r="I40" i="9"/>
  <c r="H40" i="9"/>
  <c r="I39" i="9"/>
  <c r="H39" i="9"/>
  <c r="I38" i="9"/>
  <c r="H38" i="9"/>
  <c r="I37" i="9"/>
  <c r="H37" i="9"/>
  <c r="I36" i="9"/>
  <c r="H36" i="9"/>
  <c r="I35" i="9"/>
  <c r="H35" i="9"/>
  <c r="I34" i="9"/>
  <c r="H34" i="9"/>
  <c r="I33" i="9"/>
  <c r="H33" i="9"/>
  <c r="I32" i="9"/>
  <c r="H32" i="9"/>
  <c r="I31" i="9"/>
  <c r="H31" i="9"/>
  <c r="I30" i="9"/>
  <c r="H30" i="9"/>
  <c r="I29" i="9"/>
  <c r="H29" i="9"/>
  <c r="I28" i="9"/>
  <c r="H28" i="9"/>
  <c r="I27" i="9"/>
  <c r="H27" i="9"/>
  <c r="I26" i="9"/>
  <c r="H26" i="9"/>
  <c r="I25" i="9"/>
  <c r="H25" i="9"/>
  <c r="I24" i="9"/>
  <c r="H24" i="9"/>
  <c r="I23" i="9"/>
  <c r="H23" i="9"/>
  <c r="I22" i="9"/>
  <c r="H22" i="9"/>
  <c r="I21" i="9"/>
  <c r="H21" i="9"/>
  <c r="I20" i="9"/>
  <c r="H20" i="9"/>
  <c r="I19" i="9"/>
  <c r="H19" i="9"/>
  <c r="I18" i="9"/>
  <c r="H18" i="9"/>
  <c r="I17" i="9"/>
  <c r="H17" i="9"/>
  <c r="I16" i="9"/>
  <c r="H16" i="9"/>
  <c r="I15" i="9"/>
  <c r="H15" i="9"/>
  <c r="I14" i="9"/>
  <c r="H14" i="9"/>
  <c r="I13" i="9"/>
  <c r="H13" i="9"/>
  <c r="I12" i="9"/>
  <c r="H12" i="9"/>
  <c r="I11" i="9"/>
  <c r="H11" i="9"/>
  <c r="I10" i="9"/>
  <c r="H10" i="9"/>
  <c r="I9" i="9"/>
  <c r="H9" i="9"/>
  <c r="I8" i="9"/>
  <c r="H8" i="9"/>
  <c r="I7" i="9"/>
  <c r="H7" i="9"/>
  <c r="H64" i="9" s="1"/>
  <c r="D27" i="1" s="1"/>
  <c r="I209" i="2"/>
  <c r="H209" i="2"/>
  <c r="I208" i="2"/>
  <c r="H208" i="2"/>
  <c r="I207" i="2"/>
  <c r="H207" i="2"/>
  <c r="I206" i="2"/>
  <c r="H206" i="2"/>
  <c r="I205" i="2"/>
  <c r="H205" i="2"/>
  <c r="I204" i="2"/>
  <c r="H204" i="2"/>
  <c r="I203" i="2"/>
  <c r="H203" i="2"/>
  <c r="I202" i="2"/>
  <c r="H202" i="2"/>
  <c r="I201" i="2"/>
  <c r="H201" i="2"/>
  <c r="D196" i="2"/>
  <c r="H196" i="2" s="1"/>
  <c r="D195" i="2"/>
  <c r="I195" i="2" s="1"/>
  <c r="I194" i="2"/>
  <c r="H194" i="2"/>
  <c r="I193" i="2"/>
  <c r="H193" i="2"/>
  <c r="I192" i="2"/>
  <c r="H192" i="2"/>
  <c r="I191" i="2"/>
  <c r="H191" i="2"/>
  <c r="I190" i="2"/>
  <c r="H190" i="2"/>
  <c r="I189" i="2"/>
  <c r="H189" i="2"/>
  <c r="I188" i="2"/>
  <c r="H188" i="2"/>
  <c r="I187" i="2"/>
  <c r="H187" i="2"/>
  <c r="I186" i="2"/>
  <c r="H186" i="2"/>
  <c r="I185" i="2"/>
  <c r="H185" i="2"/>
  <c r="I184" i="2"/>
  <c r="H184" i="2"/>
  <c r="I183" i="2"/>
  <c r="H183" i="2"/>
  <c r="I179" i="2"/>
  <c r="H179" i="2"/>
  <c r="I178" i="2"/>
  <c r="H178" i="2"/>
  <c r="I177" i="2"/>
  <c r="H177" i="2"/>
  <c r="I176" i="2"/>
  <c r="H176" i="2"/>
  <c r="H180" i="2" s="1"/>
  <c r="D20" i="2" s="1"/>
  <c r="I175" i="2"/>
  <c r="H175" i="2"/>
  <c r="H170" i="2"/>
  <c r="I170" i="2"/>
  <c r="H169" i="2"/>
  <c r="I169" i="2"/>
  <c r="I168" i="2"/>
  <c r="H168" i="2"/>
  <c r="I167" i="2"/>
  <c r="H167" i="2"/>
  <c r="I166" i="2"/>
  <c r="H166" i="2"/>
  <c r="I165" i="2"/>
  <c r="H165" i="2"/>
  <c r="I164" i="2"/>
  <c r="H164" i="2"/>
  <c r="H163" i="2"/>
  <c r="I163" i="2"/>
  <c r="I162" i="2"/>
  <c r="H162" i="2"/>
  <c r="I161" i="2"/>
  <c r="H161" i="2"/>
  <c r="I160" i="2"/>
  <c r="H160" i="2"/>
  <c r="I159" i="2"/>
  <c r="H159" i="2"/>
  <c r="I154" i="2"/>
  <c r="H154" i="2"/>
  <c r="I153" i="2"/>
  <c r="H153" i="2"/>
  <c r="I152" i="2"/>
  <c r="H152" i="2"/>
  <c r="I151" i="2"/>
  <c r="H151" i="2"/>
  <c r="I150" i="2"/>
  <c r="H150" i="2"/>
  <c r="I149" i="2"/>
  <c r="H149" i="2"/>
  <c r="I148" i="2"/>
  <c r="H148" i="2"/>
  <c r="I147" i="2"/>
  <c r="H147" i="2"/>
  <c r="I146" i="2"/>
  <c r="H146" i="2"/>
  <c r="I145" i="2"/>
  <c r="H145" i="2"/>
  <c r="I144" i="2"/>
  <c r="H144" i="2"/>
  <c r="I143" i="2"/>
  <c r="H143" i="2"/>
  <c r="I142" i="2"/>
  <c r="H142" i="2"/>
  <c r="I141" i="2"/>
  <c r="H141" i="2"/>
  <c r="I137" i="2"/>
  <c r="H137" i="2"/>
  <c r="I136" i="2"/>
  <c r="H136" i="2"/>
  <c r="I135" i="2"/>
  <c r="H135" i="2"/>
  <c r="I134" i="2"/>
  <c r="H134" i="2"/>
  <c r="I133" i="2"/>
  <c r="H133" i="2"/>
  <c r="I132" i="2"/>
  <c r="H132" i="2"/>
  <c r="I131" i="2"/>
  <c r="H131" i="2"/>
  <c r="I130" i="2"/>
  <c r="H130" i="2"/>
  <c r="I129" i="2"/>
  <c r="H129" i="2"/>
  <c r="I124" i="2"/>
  <c r="H124" i="2"/>
  <c r="I123" i="2"/>
  <c r="H123" i="2"/>
  <c r="I122" i="2"/>
  <c r="H122" i="2"/>
  <c r="I121" i="2"/>
  <c r="H121" i="2"/>
  <c r="I120" i="2"/>
  <c r="H120" i="2"/>
  <c r="I119" i="2"/>
  <c r="H119" i="2"/>
  <c r="I118" i="2"/>
  <c r="H118" i="2"/>
  <c r="I117" i="2"/>
  <c r="H117" i="2"/>
  <c r="I116" i="2"/>
  <c r="H116" i="2"/>
  <c r="I112" i="2"/>
  <c r="H112" i="2"/>
  <c r="I111" i="2"/>
  <c r="H111" i="2"/>
  <c r="I76" i="2"/>
  <c r="H76" i="2"/>
  <c r="I75" i="2"/>
  <c r="H75" i="2"/>
  <c r="I107" i="2"/>
  <c r="H107" i="2"/>
  <c r="I106" i="2"/>
  <c r="H106" i="2"/>
  <c r="I105" i="2"/>
  <c r="H105" i="2"/>
  <c r="I104" i="2"/>
  <c r="H104" i="2"/>
  <c r="I103" i="2"/>
  <c r="H103" i="2"/>
  <c r="I102" i="2"/>
  <c r="H102" i="2"/>
  <c r="I101" i="2"/>
  <c r="H101" i="2"/>
  <c r="I100" i="2"/>
  <c r="H100" i="2"/>
  <c r="I99" i="2"/>
  <c r="H99" i="2"/>
  <c r="I98" i="2"/>
  <c r="H98" i="2"/>
  <c r="I97" i="2"/>
  <c r="H97" i="2"/>
  <c r="I92" i="2"/>
  <c r="H92" i="2"/>
  <c r="I91" i="2"/>
  <c r="H91" i="2"/>
  <c r="I90" i="2"/>
  <c r="H90" i="2"/>
  <c r="I89" i="2"/>
  <c r="H89" i="2"/>
  <c r="I88" i="2"/>
  <c r="H88" i="2"/>
  <c r="I87" i="2"/>
  <c r="H87" i="2"/>
  <c r="I86" i="2"/>
  <c r="H86" i="2"/>
  <c r="I85" i="2"/>
  <c r="H85" i="2"/>
  <c r="I84" i="2"/>
  <c r="H84" i="2"/>
  <c r="I83" i="2"/>
  <c r="H83" i="2"/>
  <c r="I82" i="2"/>
  <c r="H82" i="2"/>
  <c r="I81" i="2"/>
  <c r="H81" i="2"/>
  <c r="I74" i="2"/>
  <c r="H74" i="2"/>
  <c r="I73" i="2"/>
  <c r="H73" i="2"/>
  <c r="I72" i="2"/>
  <c r="H72" i="2"/>
  <c r="I71" i="2"/>
  <c r="H71" i="2"/>
  <c r="I70" i="2"/>
  <c r="H70" i="2"/>
  <c r="I69" i="2"/>
  <c r="H69" i="2"/>
  <c r="I68" i="2"/>
  <c r="H68" i="2"/>
  <c r="I67" i="2"/>
  <c r="H67" i="2"/>
  <c r="I66" i="2"/>
  <c r="H66" i="2"/>
  <c r="I65" i="2"/>
  <c r="H65" i="2"/>
  <c r="I64" i="2"/>
  <c r="H64" i="2"/>
  <c r="I59" i="2"/>
  <c r="H59" i="2"/>
  <c r="I58" i="2"/>
  <c r="H58" i="2"/>
  <c r="H61" i="2" s="1"/>
  <c r="D11" i="2" s="1"/>
  <c r="I54" i="2"/>
  <c r="H54" i="2"/>
  <c r="I53" i="2"/>
  <c r="H53" i="2"/>
  <c r="I52" i="2"/>
  <c r="H52" i="2"/>
  <c r="I51" i="2"/>
  <c r="H51" i="2"/>
  <c r="D50" i="2"/>
  <c r="H50" i="2" s="1"/>
  <c r="I49" i="2"/>
  <c r="H49" i="2"/>
  <c r="I48" i="2"/>
  <c r="H48" i="2"/>
  <c r="I44" i="2"/>
  <c r="H44" i="2"/>
  <c r="I43" i="2"/>
  <c r="H43" i="2"/>
  <c r="I42" i="2"/>
  <c r="H42" i="2"/>
  <c r="I37" i="2"/>
  <c r="H37" i="2"/>
  <c r="D36" i="2"/>
  <c r="H36" i="2" s="1"/>
  <c r="I35" i="2"/>
  <c r="H35" i="2"/>
  <c r="I34" i="2"/>
  <c r="H34" i="2"/>
  <c r="I33" i="2"/>
  <c r="H33" i="2"/>
  <c r="I32" i="2"/>
  <c r="H32" i="2"/>
  <c r="H195" i="2"/>
  <c r="H13" i="8"/>
  <c r="I13" i="8"/>
  <c r="H14" i="8"/>
  <c r="I14" i="8"/>
  <c r="H18" i="8"/>
  <c r="H19" i="8" s="1"/>
  <c r="D8" i="8" s="1"/>
  <c r="I18" i="8"/>
  <c r="I19" i="8" s="1"/>
  <c r="F8" i="8" s="1"/>
  <c r="H21" i="8"/>
  <c r="I21" i="8"/>
  <c r="H22" i="8"/>
  <c r="I22" i="8"/>
  <c r="H23" i="8"/>
  <c r="I23" i="8"/>
  <c r="H24" i="8"/>
  <c r="I24" i="8"/>
  <c r="H25" i="8"/>
  <c r="I25" i="8"/>
  <c r="H26" i="8"/>
  <c r="I26" i="8"/>
  <c r="H27" i="8"/>
  <c r="I27" i="8"/>
  <c r="H28" i="8"/>
  <c r="I28" i="8"/>
  <c r="H13" i="7"/>
  <c r="I13" i="7"/>
  <c r="H14" i="7"/>
  <c r="I14" i="7"/>
  <c r="H15" i="7"/>
  <c r="I15" i="7"/>
  <c r="I17" i="7" s="1"/>
  <c r="F7" i="7" s="1"/>
  <c r="H19" i="7"/>
  <c r="H21" i="7" s="1"/>
  <c r="D8" i="7" s="1"/>
  <c r="I19" i="7"/>
  <c r="H20" i="7"/>
  <c r="I20" i="7"/>
  <c r="H23" i="7"/>
  <c r="I23" i="7"/>
  <c r="H24" i="7"/>
  <c r="I24" i="7"/>
  <c r="H25" i="7"/>
  <c r="I25" i="7"/>
  <c r="H26" i="7"/>
  <c r="I26" i="7"/>
  <c r="H27" i="7"/>
  <c r="I27" i="7"/>
  <c r="H16" i="6"/>
  <c r="I16" i="6"/>
  <c r="H17" i="6"/>
  <c r="I17" i="6"/>
  <c r="H18" i="6"/>
  <c r="I18" i="6"/>
  <c r="H19" i="6"/>
  <c r="I19" i="6"/>
  <c r="H20" i="6"/>
  <c r="I20" i="6"/>
  <c r="H21" i="6"/>
  <c r="I21" i="6"/>
  <c r="H22" i="6"/>
  <c r="I22" i="6"/>
  <c r="H25" i="6"/>
  <c r="I25" i="6"/>
  <c r="H26" i="6"/>
  <c r="I26" i="6"/>
  <c r="H27" i="6"/>
  <c r="I27" i="6"/>
  <c r="H28" i="6"/>
  <c r="I28" i="6"/>
  <c r="H31" i="6"/>
  <c r="I31" i="6"/>
  <c r="H32" i="6"/>
  <c r="I32" i="6"/>
  <c r="H33" i="6"/>
  <c r="I33" i="6"/>
  <c r="H36" i="6"/>
  <c r="I36" i="6"/>
  <c r="H37" i="6"/>
  <c r="I37" i="6"/>
  <c r="H38" i="6"/>
  <c r="I38" i="6"/>
  <c r="H42" i="6"/>
  <c r="I42" i="6"/>
  <c r="H43" i="6"/>
  <c r="I43" i="6"/>
  <c r="H44" i="6"/>
  <c r="I44" i="6"/>
  <c r="H45" i="6"/>
  <c r="I45" i="6"/>
  <c r="H46" i="6"/>
  <c r="I46" i="6"/>
  <c r="H47" i="6"/>
  <c r="I47" i="6"/>
  <c r="H48" i="6"/>
  <c r="I48" i="6"/>
  <c r="H49" i="6"/>
  <c r="I49" i="6"/>
  <c r="H53" i="6"/>
  <c r="I53" i="6"/>
  <c r="H54" i="6"/>
  <c r="I54" i="6"/>
  <c r="H55" i="6"/>
  <c r="I55" i="6"/>
  <c r="H56" i="6"/>
  <c r="I56" i="6"/>
  <c r="H57" i="6"/>
  <c r="I57" i="6"/>
  <c r="H58" i="6"/>
  <c r="I58" i="6"/>
  <c r="H59" i="6"/>
  <c r="I59" i="6"/>
  <c r="H60" i="6"/>
  <c r="I60" i="6"/>
  <c r="H61" i="6"/>
  <c r="I61" i="6"/>
  <c r="H62" i="6"/>
  <c r="I62" i="6"/>
  <c r="H63" i="6"/>
  <c r="I63" i="6"/>
  <c r="H64" i="6"/>
  <c r="I64" i="6"/>
  <c r="H65" i="6"/>
  <c r="I65" i="6"/>
  <c r="H66" i="6"/>
  <c r="I66" i="6"/>
  <c r="H67" i="6"/>
  <c r="I67" i="6"/>
  <c r="H68" i="6"/>
  <c r="I68" i="6"/>
  <c r="H69" i="6"/>
  <c r="I69" i="6"/>
  <c r="H70" i="6"/>
  <c r="I70" i="6"/>
  <c r="H71" i="6"/>
  <c r="I71" i="6"/>
  <c r="H72" i="6"/>
  <c r="I72" i="6"/>
  <c r="H73" i="6"/>
  <c r="I73" i="6"/>
  <c r="H74" i="6"/>
  <c r="I74" i="6"/>
  <c r="H75" i="6"/>
  <c r="I75" i="6"/>
  <c r="H76" i="6"/>
  <c r="I76" i="6"/>
  <c r="H77" i="6"/>
  <c r="I77" i="6"/>
  <c r="H78" i="6"/>
  <c r="I78" i="6"/>
  <c r="H79" i="6"/>
  <c r="I79" i="6"/>
  <c r="H80" i="6"/>
  <c r="I80" i="6"/>
  <c r="H81" i="6"/>
  <c r="I81" i="6"/>
  <c r="H82" i="6"/>
  <c r="I82" i="6"/>
  <c r="H83" i="6"/>
  <c r="I83" i="6"/>
  <c r="H84" i="6"/>
  <c r="I84" i="6"/>
  <c r="H85" i="6"/>
  <c r="I85" i="6"/>
  <c r="H86" i="6"/>
  <c r="I86" i="6"/>
  <c r="H87" i="6"/>
  <c r="I87" i="6"/>
  <c r="H88" i="6"/>
  <c r="I88" i="6"/>
  <c r="H89" i="6"/>
  <c r="I89" i="6"/>
  <c r="H90" i="6"/>
  <c r="I90" i="6"/>
  <c r="H91" i="6"/>
  <c r="I91" i="6"/>
  <c r="H92" i="6"/>
  <c r="I92" i="6"/>
  <c r="H15" i="5"/>
  <c r="I15" i="5"/>
  <c r="H16" i="5"/>
  <c r="I16" i="5"/>
  <c r="H19" i="5"/>
  <c r="I19" i="5"/>
  <c r="H20" i="5"/>
  <c r="I20" i="5"/>
  <c r="H21" i="5"/>
  <c r="I21" i="5"/>
  <c r="H24" i="5"/>
  <c r="I24" i="5"/>
  <c r="I25" i="5" s="1"/>
  <c r="F9" i="5" s="1"/>
  <c r="H25" i="5"/>
  <c r="D9" i="5" s="1"/>
  <c r="H27" i="5"/>
  <c r="H29" i="5" s="1"/>
  <c r="D10" i="5" s="1"/>
  <c r="I27" i="5"/>
  <c r="I29" i="5" s="1"/>
  <c r="F10" i="5" s="1"/>
  <c r="H31" i="5"/>
  <c r="I31" i="5"/>
  <c r="H32" i="5"/>
  <c r="I32" i="5"/>
  <c r="H33" i="5"/>
  <c r="I33" i="5"/>
  <c r="H34" i="5"/>
  <c r="I34" i="5"/>
  <c r="H35" i="5"/>
  <c r="I35" i="5"/>
  <c r="H36" i="5"/>
  <c r="I36" i="5"/>
  <c r="H37" i="5"/>
  <c r="I37" i="5"/>
  <c r="H38" i="5"/>
  <c r="I38" i="5"/>
  <c r="H39" i="5"/>
  <c r="I39" i="5"/>
  <c r="H40" i="5"/>
  <c r="I40" i="5"/>
  <c r="H41" i="5"/>
  <c r="I41" i="5"/>
  <c r="H42" i="5"/>
  <c r="I42" i="5"/>
  <c r="H15" i="4"/>
  <c r="H18" i="4" s="1"/>
  <c r="D7" i="4" s="1"/>
  <c r="I15" i="4"/>
  <c r="I18" i="4" s="1"/>
  <c r="F7" i="4" s="1"/>
  <c r="H16" i="4"/>
  <c r="I16" i="4"/>
  <c r="H20" i="4"/>
  <c r="H21" i="4" s="1"/>
  <c r="D8" i="4" s="1"/>
  <c r="I20" i="4"/>
  <c r="I21" i="4" s="1"/>
  <c r="F8" i="4" s="1"/>
  <c r="H23" i="4"/>
  <c r="I23" i="4"/>
  <c r="H24" i="4"/>
  <c r="I24" i="4"/>
  <c r="H25" i="4"/>
  <c r="I25" i="4"/>
  <c r="H26" i="4"/>
  <c r="I26" i="4"/>
  <c r="H30" i="4"/>
  <c r="I30" i="4"/>
  <c r="H31" i="4"/>
  <c r="I31" i="4"/>
  <c r="H32" i="4"/>
  <c r="I32" i="4"/>
  <c r="H33" i="4"/>
  <c r="I33" i="4"/>
  <c r="H37" i="4"/>
  <c r="I37" i="4"/>
  <c r="H38" i="4"/>
  <c r="I38" i="4"/>
  <c r="H39" i="4"/>
  <c r="I39" i="4"/>
  <c r="H40" i="4"/>
  <c r="I40" i="4"/>
  <c r="H41" i="4"/>
  <c r="I41" i="4"/>
  <c r="H42" i="4"/>
  <c r="I42" i="4"/>
  <c r="H43" i="4"/>
  <c r="I43" i="4"/>
  <c r="H44" i="4"/>
  <c r="I44" i="4"/>
  <c r="H45" i="4"/>
  <c r="I45" i="4"/>
  <c r="H46" i="4"/>
  <c r="I46" i="4"/>
  <c r="H47" i="4"/>
  <c r="I47" i="4"/>
  <c r="H48" i="4"/>
  <c r="I48" i="4"/>
  <c r="H49" i="4"/>
  <c r="I49" i="4"/>
  <c r="H50" i="4"/>
  <c r="I50" i="4"/>
  <c r="H51" i="4"/>
  <c r="I51" i="4"/>
  <c r="H52" i="4"/>
  <c r="I52" i="4"/>
  <c r="H53" i="4"/>
  <c r="I53" i="4"/>
  <c r="H54" i="4"/>
  <c r="I54" i="4"/>
  <c r="H55" i="4"/>
  <c r="I55" i="4"/>
  <c r="H56" i="4"/>
  <c r="I56" i="4"/>
  <c r="H57" i="4"/>
  <c r="I57" i="4"/>
  <c r="H58" i="4"/>
  <c r="I58" i="4"/>
  <c r="H59" i="4"/>
  <c r="I59" i="4"/>
  <c r="H60" i="4"/>
  <c r="I60" i="4"/>
  <c r="H61" i="4"/>
  <c r="I61" i="4"/>
  <c r="H62" i="4"/>
  <c r="I62" i="4"/>
  <c r="H63" i="4"/>
  <c r="I63" i="4"/>
  <c r="H64" i="4"/>
  <c r="I64" i="4"/>
  <c r="H28" i="2"/>
  <c r="H29" i="2"/>
  <c r="D7" i="2" s="1"/>
  <c r="I28" i="2"/>
  <c r="I29" i="2" s="1"/>
  <c r="F7" i="2" s="1"/>
  <c r="H17" i="7" l="1"/>
  <c r="D7" i="7" s="1"/>
  <c r="I50" i="2"/>
  <c r="I61" i="2"/>
  <c r="F11" i="2" s="1"/>
  <c r="H11" i="2" s="1"/>
  <c r="I77" i="2"/>
  <c r="F12" i="2" s="1"/>
  <c r="I113" i="2"/>
  <c r="F15" i="2" s="1"/>
  <c r="I21" i="7"/>
  <c r="F8" i="7" s="1"/>
  <c r="I16" i="8"/>
  <c r="F7" i="8" s="1"/>
  <c r="I196" i="2"/>
  <c r="H29" i="6"/>
  <c r="D8" i="6" s="1"/>
  <c r="H29" i="7"/>
  <c r="D9" i="7" s="1"/>
  <c r="I64" i="9"/>
  <c r="E27" i="1" s="1"/>
  <c r="I29" i="6"/>
  <c r="F8" i="6" s="1"/>
  <c r="I36" i="2"/>
  <c r="H39" i="2"/>
  <c r="D8" i="2" s="1"/>
  <c r="I180" i="2"/>
  <c r="F20" i="2" s="1"/>
  <c r="H20" i="2" s="1"/>
  <c r="I43" i="5"/>
  <c r="F11" i="5" s="1"/>
  <c r="H43" i="5"/>
  <c r="D11" i="5" s="1"/>
  <c r="I22" i="5"/>
  <c r="F8" i="5" s="1"/>
  <c r="H22" i="5"/>
  <c r="D8" i="5" s="1"/>
  <c r="I35" i="4"/>
  <c r="F10" i="4" s="1"/>
  <c r="H35" i="4"/>
  <c r="D10" i="4" s="1"/>
  <c r="H28" i="4"/>
  <c r="D9" i="4" s="1"/>
  <c r="I28" i="4"/>
  <c r="F9" i="4" s="1"/>
  <c r="I40" i="6"/>
  <c r="F10" i="6" s="1"/>
  <c r="H40" i="6"/>
  <c r="D10" i="6" s="1"/>
  <c r="I29" i="7"/>
  <c r="F9" i="7" s="1"/>
  <c r="I34" i="6"/>
  <c r="F9" i="6" s="1"/>
  <c r="H155" i="2"/>
  <c r="D18" i="2" s="1"/>
  <c r="I172" i="2"/>
  <c r="F19" i="2" s="1"/>
  <c r="H138" i="2"/>
  <c r="D17" i="2" s="1"/>
  <c r="H113" i="2"/>
  <c r="D15" i="2" s="1"/>
  <c r="H15" i="2" s="1"/>
  <c r="I39" i="2"/>
  <c r="F8" i="2" s="1"/>
  <c r="H8" i="2" s="1"/>
  <c r="I30" i="8"/>
  <c r="F9" i="8" s="1"/>
  <c r="H30" i="8"/>
  <c r="D9" i="8" s="1"/>
  <c r="H16" i="8"/>
  <c r="D7" i="8" s="1"/>
  <c r="I93" i="6"/>
  <c r="F12" i="6" s="1"/>
  <c r="H93" i="6"/>
  <c r="D12" i="6" s="1"/>
  <c r="I51" i="6"/>
  <c r="F11" i="6" s="1"/>
  <c r="H51" i="6"/>
  <c r="D11" i="6" s="1"/>
  <c r="H34" i="6"/>
  <c r="D9" i="6" s="1"/>
  <c r="H23" i="6"/>
  <c r="D7" i="6" s="1"/>
  <c r="I23" i="6"/>
  <c r="F7" i="6" s="1"/>
  <c r="I17" i="5"/>
  <c r="F7" i="5" s="1"/>
  <c r="H17" i="5"/>
  <c r="D7" i="5" s="1"/>
  <c r="I66" i="4"/>
  <c r="F11" i="4" s="1"/>
  <c r="H66" i="4"/>
  <c r="D11" i="4" s="1"/>
  <c r="I138" i="2"/>
  <c r="F17" i="2" s="1"/>
  <c r="H17" i="2" s="1"/>
  <c r="I155" i="2"/>
  <c r="F18" i="2" s="1"/>
  <c r="H172" i="2"/>
  <c r="D19" i="2" s="1"/>
  <c r="H198" i="2"/>
  <c r="D21" i="2" s="1"/>
  <c r="I198" i="2"/>
  <c r="F21" i="2" s="1"/>
  <c r="I210" i="2"/>
  <c r="F22" i="2" s="1"/>
  <c r="H210" i="2"/>
  <c r="D22" i="2" s="1"/>
  <c r="I126" i="2"/>
  <c r="F16" i="2" s="1"/>
  <c r="H126" i="2"/>
  <c r="D16" i="2" s="1"/>
  <c r="H16" i="2" s="1"/>
  <c r="I108" i="2"/>
  <c r="F14" i="2" s="1"/>
  <c r="H108" i="2"/>
  <c r="D14" i="2" s="1"/>
  <c r="H94" i="2"/>
  <c r="D13" i="2" s="1"/>
  <c r="I94" i="2"/>
  <c r="F13" i="2" s="1"/>
  <c r="H77" i="2"/>
  <c r="D12" i="2" s="1"/>
  <c r="H55" i="2"/>
  <c r="D10" i="2" s="1"/>
  <c r="I55" i="2"/>
  <c r="F10" i="2" s="1"/>
  <c r="I45" i="2"/>
  <c r="F9" i="2" s="1"/>
  <c r="H45" i="2"/>
  <c r="D9" i="2" s="1"/>
  <c r="H9" i="2" s="1"/>
  <c r="F10" i="7"/>
  <c r="E25" i="1" s="1"/>
  <c r="D10" i="7"/>
  <c r="D25" i="1" s="1"/>
  <c r="H7" i="2"/>
  <c r="D10" i="8" l="1"/>
  <c r="D26" i="1" s="1"/>
  <c r="F10" i="8"/>
  <c r="E26" i="1" s="1"/>
  <c r="H12" i="2"/>
  <c r="D12" i="4"/>
  <c r="D22" i="1" s="1"/>
  <c r="F12" i="5"/>
  <c r="E23" i="1" s="1"/>
  <c r="D12" i="5"/>
  <c r="D23" i="1" s="1"/>
  <c r="F12" i="4"/>
  <c r="E22" i="1" s="1"/>
  <c r="H21" i="2"/>
  <c r="H18" i="2"/>
  <c r="H19" i="2"/>
  <c r="F13" i="6"/>
  <c r="E24" i="1" s="1"/>
  <c r="D13" i="6"/>
  <c r="D24" i="1" s="1"/>
  <c r="H22" i="2"/>
  <c r="H14" i="2"/>
  <c r="H13" i="2"/>
  <c r="F23" i="2"/>
  <c r="E20" i="1" s="1"/>
  <c r="H10" i="2"/>
  <c r="D23" i="2"/>
  <c r="D20" i="1" s="1"/>
  <c r="E28" i="1" l="1"/>
  <c r="D28" i="1"/>
  <c r="H23" i="2"/>
  <c r="D29" i="1" l="1"/>
  <c r="D30" i="1" s="1"/>
  <c r="D31" i="1" s="1"/>
</calcChain>
</file>

<file path=xl/sharedStrings.xml><?xml version="1.0" encoding="utf-8"?>
<sst xmlns="http://schemas.openxmlformats.org/spreadsheetml/2006/main" count="1296" uniqueCount="799">
  <si>
    <t>Megnevezés</t>
  </si>
  <si>
    <t>Anyagköltség</t>
  </si>
  <si>
    <t>Díjköltség</t>
  </si>
  <si>
    <t xml:space="preserve"> A munka ára (HUF)</t>
  </si>
  <si>
    <t>Megrendelő:</t>
  </si>
  <si>
    <t>Munka megnevezése:</t>
  </si>
  <si>
    <t>Cím:</t>
  </si>
  <si>
    <t>2028 Pilismarót, Rákóczi F. u.15.</t>
  </si>
  <si>
    <t>Pilismarót Község Önkormányzata</t>
  </si>
  <si>
    <t>2028 Pilismarót, Köztársaság tér 3., Hrsz.:268</t>
  </si>
  <si>
    <t>Háziorvosi rendelő és védőnői szolgálat épületének felújítása</t>
  </si>
  <si>
    <t>Főösszesítő</t>
  </si>
  <si>
    <t>1.</t>
  </si>
  <si>
    <t>2.</t>
  </si>
  <si>
    <t>3.</t>
  </si>
  <si>
    <t>Épületgépészeti munkák</t>
  </si>
  <si>
    <t>4.</t>
  </si>
  <si>
    <t>Elektromos munkák</t>
  </si>
  <si>
    <t>ÁFA vetítési alap</t>
  </si>
  <si>
    <t>ÁFA</t>
  </si>
  <si>
    <t>Összesen</t>
  </si>
  <si>
    <t>fűtés</t>
  </si>
  <si>
    <t>gázellátás</t>
  </si>
  <si>
    <t>víz-csatorna</t>
  </si>
  <si>
    <t>hűtés</t>
  </si>
  <si>
    <t>szellőzés</t>
  </si>
  <si>
    <t>5.</t>
  </si>
  <si>
    <t>2028 Pilismarót, Köztársaság tér 3.</t>
  </si>
  <si>
    <t>Építészeti, tartószerkezeti munkák munkanemi összesítő</t>
  </si>
  <si>
    <t>Ssz.</t>
  </si>
  <si>
    <t>21</t>
  </si>
  <si>
    <t>Irtás, föld- és sziklamunka</t>
  </si>
  <si>
    <t>23</t>
  </si>
  <si>
    <t>Síkalapozás</t>
  </si>
  <si>
    <t>31</t>
  </si>
  <si>
    <t>Helyszíni beton és vasbeton munkák</t>
  </si>
  <si>
    <t>32</t>
  </si>
  <si>
    <t>Előre gyártott épületszerkezeti elem elhelyezése és szerelése</t>
  </si>
  <si>
    <t>33</t>
  </si>
  <si>
    <t>Falazás és egyéb kőműves munkák</t>
  </si>
  <si>
    <t>35</t>
  </si>
  <si>
    <t>Ácsmunka</t>
  </si>
  <si>
    <t>36</t>
  </si>
  <si>
    <t>Vakolás és rabicolás</t>
  </si>
  <si>
    <t>41</t>
  </si>
  <si>
    <t>Tetőfedés</t>
  </si>
  <si>
    <t>42</t>
  </si>
  <si>
    <t>Aljzatkészítés, hideg- és melegburkolatok készítése</t>
  </si>
  <si>
    <t>43</t>
  </si>
  <si>
    <t>Bádogozás</t>
  </si>
  <si>
    <t>44</t>
  </si>
  <si>
    <t>Asztalosszerkezetek elhelyezése</t>
  </si>
  <si>
    <t>Lakatosszerkezetek</t>
  </si>
  <si>
    <t>Festés</t>
  </si>
  <si>
    <t>48</t>
  </si>
  <si>
    <t>Szigetelés</t>
  </si>
  <si>
    <t>Külső</t>
  </si>
  <si>
    <t>Összesen (HUF)</t>
  </si>
  <si>
    <t>Tétel szövege</t>
  </si>
  <si>
    <t>Menny.</t>
  </si>
  <si>
    <t>Egység</t>
  </si>
  <si>
    <t>Anyag egységár</t>
  </si>
  <si>
    <t>Díj egységre</t>
  </si>
  <si>
    <t>Anyag összesen</t>
  </si>
  <si>
    <t>Díj összesen</t>
  </si>
  <si>
    <t>m3</t>
  </si>
  <si>
    <t>db</t>
  </si>
  <si>
    <t>Munkanem összesen (HUF)</t>
  </si>
  <si>
    <t>m2</t>
  </si>
  <si>
    <t>fm</t>
  </si>
  <si>
    <t>földmunkák</t>
  </si>
  <si>
    <t>alapozás</t>
  </si>
  <si>
    <t>t</t>
  </si>
  <si>
    <t>helyszíni beton, vasbeton munkák</t>
  </si>
  <si>
    <t>falazatok</t>
  </si>
  <si>
    <t>Nyílásbontás, égetett-agyag kerámia teherhordó, tömör téglafalban</t>
  </si>
  <si>
    <t>Teherhordó és kitöltő falazat, égetett agyag-kerámia termékekből, nyílásbefalazás, nyílásszűkítés vagy kisebb falpótlások, 250 mm és ennél vastagabb falban csorbázatvéséssel, nyílásbefalazás, nyílásszűkítés vagy kisebb falpótlások,, Kisméretű tömör tégla 250x120x65 mm I.o. M 1 (Hf10-mc) falazó, cementes mészhabarcs</t>
  </si>
  <si>
    <t>ácsszerkezetek</t>
  </si>
  <si>
    <t>m</t>
  </si>
  <si>
    <t>Deszkázás ereszdeszkázás gyalult, hornyolt deszkával, hajópadlóval</t>
  </si>
  <si>
    <t>vakolatok</t>
  </si>
  <si>
    <t>tetőfedés</t>
  </si>
  <si>
    <t>burkolatok</t>
  </si>
  <si>
    <t>bádogosszerkeztek</t>
  </si>
  <si>
    <t>nyílászárók, asztalosszerkezetek</t>
  </si>
  <si>
    <t>m²</t>
  </si>
  <si>
    <t>lakatosszerkezetek</t>
  </si>
  <si>
    <t>A kültéri acél korlátszerkezetek hg alapkivitelben készülnek.</t>
  </si>
  <si>
    <t>festés, mázolás</t>
  </si>
  <si>
    <t>szigetelések</t>
  </si>
  <si>
    <t>Alátét- és elválasztó rétegek beépítése, védőlemez-, műanyagfátyol-, fólia vagy műanyagfilc egy rétegben, átlapolással, rögzítés nélkül, padló, födém szigeteléseknél, vízszintes felületen, AUSTROTHERM polietilén fólia, 0,09 mm vastagságú, 2 m szélességű</t>
  </si>
  <si>
    <t>Utólagos talajnedvességelleni vízszintes falszigetelés, furatinjektálásos módszerrel: Kemikál szilikofób anhydrró folyadékkal.32 cm-es falvtg-gal.</t>
  </si>
  <si>
    <t>kert, udvar</t>
  </si>
  <si>
    <t>Munkanem megnevezése</t>
  </si>
  <si>
    <t>Anyag összege</t>
  </si>
  <si>
    <t>Díj összege</t>
  </si>
  <si>
    <t>Általános épületgépészeti szerelés</t>
  </si>
  <si>
    <t>Épületgépészeti csővezeték szerelése</t>
  </si>
  <si>
    <t>Épületgépészeti szerelvények és berendezések szerelése</t>
  </si>
  <si>
    <t>Összesen:</t>
  </si>
  <si>
    <t>Tételszám</t>
  </si>
  <si>
    <t>33-062-1.1-1110002</t>
  </si>
  <si>
    <t>Áttörés vezetékek részére, helyreállítással, 0,1 m˛/db méretig, tégla válaszfalban Kisméretű tömör tégla 250x120x65 mm I.o. Hf5-mc, falazó, cementes mészhabarcs</t>
  </si>
  <si>
    <t xml:space="preserve">db     </t>
  </si>
  <si>
    <t>33-063-3.2.1</t>
  </si>
  <si>
    <t>Horonyvésés, téglafalban, 8 cm˛ keresztmetszetig</t>
  </si>
  <si>
    <t xml:space="preserve">m      </t>
  </si>
  <si>
    <t>Munkanem összesen:</t>
  </si>
  <si>
    <t>80-001-1.3.2.1.1-0125624</t>
  </si>
  <si>
    <t>33-062-1.2.1-1110002</t>
  </si>
  <si>
    <t>Áttörés vezetékek részére, helyreállítással, 0,1 m˛/db méretig, felmenő téglafalban, 25-38 cm vastagság között Kisméretű tömör tégla 250x120x65 mm I.o. Hf5-mc, falazó, cementes mészhabarcs</t>
  </si>
  <si>
    <t>Gázellátás munkák munkanemi összesítő</t>
  </si>
  <si>
    <t>Fűtésszerelési munkák munkanemi összesítő</t>
  </si>
  <si>
    <t>33-063-2.1.3</t>
  </si>
  <si>
    <t>Födémáttörés 30x30 cm méretig, 30 cm födémvastagságig, vasbetonlemez födémben</t>
  </si>
  <si>
    <t>82-001-7.3.3-0343771</t>
  </si>
  <si>
    <t>82-009-5.1-0112631</t>
  </si>
  <si>
    <t>Hűtés szerelés munkák munkanemi összesítő</t>
  </si>
  <si>
    <t>Szellőztető berendezések, rendszerek</t>
  </si>
  <si>
    <t>Szellőzés szerelés munkák munkanemi összesítő</t>
  </si>
  <si>
    <t>tétel leírás</t>
  </si>
  <si>
    <t>mennyiség</t>
  </si>
  <si>
    <t>me.
 egység</t>
  </si>
  <si>
    <t xml:space="preserve"> anyag egységár
Ft/egység</t>
  </si>
  <si>
    <t>díj egységár
Ft/egység</t>
  </si>
  <si>
    <t>anyag összesen: 
Ft</t>
  </si>
  <si>
    <t>díj összesen: 
Ft</t>
  </si>
  <si>
    <t>Mindennemű vezeték bontása kábelcsatornából, védőcsőböl. 
A feleslegessá váló kábeleket, csövezéseket el kell bontani.</t>
  </si>
  <si>
    <t>klt</t>
  </si>
  <si>
    <t>Mindennemű lámpatestek, szerelvények bontása.</t>
  </si>
  <si>
    <t>Merev, simafalú műanyag védőcső elhelyezése,elágazó dobozokkal,
előre elkészített falhoronyba, vékonyfalú kivitelben, könnyű mechanikai igénybevételre,
Névleges méret: 11-16 mm:  beltéri Mü III. vékonyfalú, hajlíthatómerev műanyag szürke védőcső 16 mm.</t>
  </si>
  <si>
    <t>Merev, simafalú műanyag védőcső elhelyezése,elágazó dobozokkal,
előre elkészített tartószerkezetre szerelve, kemény műanyag gégecsőből,Névleges méret: 9-23 mm: beltéri mű gégecső 23 mm.</t>
  </si>
  <si>
    <t>Merev, simafalú műanyag védőcső elhelyezése,elágazó dobozokkal,
előre elkészített tartószerkezetre szerelve, kemény műanyag gégecsőből,Névleges méret: 9-23 mm: beltéri mű gégecső 29 mm.</t>
  </si>
  <si>
    <t>6.</t>
  </si>
  <si>
    <t xml:space="preserve">Elágazó doboz illetve szerelvénydoboz elhelyezése, süllyesztve, fészekvéséssel. Névleges méret: D65 mm, 2xD65 mm
beltéri elágazó doboz, Müdk 65 mm. </t>
  </si>
  <si>
    <t>7.</t>
  </si>
  <si>
    <t>Falon kívüli, vízmentes kültérilámpák elhelyezése LED fényforrással víztiszta burával  fali lámpa, LED 10W, kompletten IP54. 95096 | DESELLA 1</t>
  </si>
  <si>
    <t>8.</t>
  </si>
  <si>
    <t xml:space="preserve">Térvilágítási lámpatest elhelyezése lámpaoszlopra,
LED fényforrással, szerelvényezéssel, alapozással komplett: STO 60/30/3P lámpaoszlop, Boulevard LED 18W lámpatest, </t>
  </si>
  <si>
    <t>9.</t>
  </si>
  <si>
    <t>600mm x 600mm-es lámpatest mennyezeti rögzítő kerettel,
LED fényforrással, TRILUX  Siella G3 M73 OTA19 
LED3400-840 (3396 lm; 34.0 W) (1 jelű)</t>
  </si>
  <si>
    <t>10.</t>
  </si>
  <si>
    <t>600mm x 600mm-es lámpatest mennyezeti rögzítő kerettel,
LED fényforrással, TRILUX  Siella G3 M73 OTA19 
LED3400-840 (3396 lm; 34.0 W) (2 jelű)</t>
  </si>
  <si>
    <t>11.</t>
  </si>
  <si>
    <t>Menyezeti lámpatest LED fényforrással, 
Onplana D07 CDP19 1000-840 ET 01, 10W
LED3400-840 (3 jelű)</t>
  </si>
  <si>
    <t>13.</t>
  </si>
  <si>
    <t>Beltéri önálló vészvilágító lámpatestek 6 W fénycsővel, 
univerzális süllyesztőkeret fali es mennyezeti szereléshez. 
Autotesztfunkcióval Legrand L31 – 100 lm – 1 óra (1~6 W)</t>
  </si>
  <si>
    <t>14.</t>
  </si>
  <si>
    <t>15.</t>
  </si>
  <si>
    <t>16.</t>
  </si>
  <si>
    <t>Fali kapcsolók elhelyezése, süllyesztve, készülékdobozba, 2 P, 10A.
(Legrand, Schneider Electric, vagy ezekkel egyenértékű).</t>
  </si>
  <si>
    <t>17.</t>
  </si>
  <si>
    <t>18.</t>
  </si>
  <si>
    <t>Fali földelt csatl. aljzat elhelyezése, süllyesztve, készülékdobozba, 2P+F 16A, soroló kerettel.
(Legrand, Schneider Electric,  vagy ezekkel egyenértékű).</t>
  </si>
  <si>
    <t>19.</t>
  </si>
  <si>
    <t>Fali földelt csatl. aljzat elhelyezése, süllyesztve, készülékdobozba, 2P+F 16A, vízmenteskerettel.
(Legrand, Schneider Electric,  vagy ezekkel egyenértékű).</t>
  </si>
  <si>
    <t>20.</t>
  </si>
  <si>
    <t>Fali RJ45 aljzat (csak keret) elhelyezése, süllyesztve, készülékdobozba, 
(Legrand, Schneider Electric,  vagy ezekkel egyenértékű).</t>
  </si>
  <si>
    <t>21.</t>
  </si>
  <si>
    <t>Fali TV aljzat elhelyezése, süllyesztve, készülékdobozba, 
(Legrand, Schneider Electric, vagy ezekkel egyenértékű).</t>
  </si>
  <si>
    <t>22.</t>
  </si>
  <si>
    <t>23.</t>
  </si>
  <si>
    <t>24.</t>
  </si>
  <si>
    <t>25.</t>
  </si>
  <si>
    <t xml:space="preserve">Infravörös mozgásérzékelő LED lámpákhoz felszerelése, érzékelési szög 360 fok, IP20. </t>
  </si>
  <si>
    <t>26.</t>
  </si>
  <si>
    <t xml:space="preserve">Alkonykapcsoló IP54. </t>
  </si>
  <si>
    <t>27.</t>
  </si>
  <si>
    <t>Elszívó ventilátor bekötése, leválasztó kapcsolóval (csatlakozó aljzattal), világításról utánfutással, a ventilátor és az időzítő a gépész kiírásban.</t>
  </si>
  <si>
    <t>28.</t>
  </si>
  <si>
    <t>Akadálymentes WC-szett  (2db hívó nyomó-/húzógomb, 1db nyugtázó nyomógomb, 2db akusztikus és optikai jelzőlámpa,1 db központ, tápegység)..</t>
  </si>
  <si>
    <t>29.</t>
  </si>
  <si>
    <t>30.</t>
  </si>
  <si>
    <t>Szigetelt vezeték elhelyezése védőcsőbe húzvavagy vezetékcsatornába fektetve, rézvezetővel, leágazó kötésekkel,szigetelés ellenállás méréssel,a szerelvényekhez csatlakozó vezetékvégek bekötése nélkül,
keresztmetszet: 0,5-2,5 mm2.
H07V-U 450/750V 1x1,5 mm2 tömör rézvezetővel (MCu).</t>
  </si>
  <si>
    <t>31.</t>
  </si>
  <si>
    <t>Szigetelt vezeték elhelyezése védőcsőbe húzvavagy vezetékcsatornába fektetve, rézvezetővel, leágazó kötésekkel,szigetelés ellenállás méréssel,a szerelvényekhez csatlakozó vezetékvégek bekötése nélkül,
keresztmetszet: 0,5-2,5 mm2.
H07V-U 450/750V 1x2,5 mm2 tömör rézvezetővel (MCu).</t>
  </si>
  <si>
    <t>32.</t>
  </si>
  <si>
    <t>Kábelszerű vezeték elhelyezéseelőre elkészített tartószerkezetre, 1-12 erű rézvezetővel,elágazó dobozokkal és kötésekkel, szigetelési elenállás méréssel,a szerelvényekhez csatlakozó vezetékvégek bekötése nélkül,keresztmetszet: 0,5-2,5 mm2
MMfal Cu (NYFY) 3x1,5 mm2.</t>
  </si>
  <si>
    <t>33.</t>
  </si>
  <si>
    <t xml:space="preserve">Erőátviteli kábel fektetése épületen kívül földárokba védőcsőben vezetve jelző szalaggal jelölve, elágazó és  végkötésekkel   NYY-J 5x10 mm2 </t>
  </si>
  <si>
    <t>34.</t>
  </si>
  <si>
    <t xml:space="preserve">Jelzőkábel fektetése épületen kívül földárokba védőcsőben vezetve jelző szalaggal jelölve, elágazó és  végkötésekkel   NYCY 5x4 mm2  </t>
  </si>
  <si>
    <t>35.</t>
  </si>
  <si>
    <t>PVC szigetelésű távközlési tömlő vezeték. 4x 0,8 mm.</t>
  </si>
  <si>
    <t>36.</t>
  </si>
  <si>
    <t>PVC szigetelésű biztonságtechnikai kábel 4x 0,22 mm.</t>
  </si>
  <si>
    <t>37.</t>
  </si>
  <si>
    <t>Riasztó rendszerhez mágneses érzékelőpár lapos négyszögletes műanyag házban, nem süllyesztett, 13mm távolság.</t>
  </si>
  <si>
    <t>38.</t>
  </si>
  <si>
    <t>Riasztó rendszerhez mozgásérzékelő, duál piroelemes passzív infra, PIR, Grade 2 fokozat, digitális jelfeldolgozás és hőkompenzálás. UV, látható fény és elektromágneses interferencia szűrés. Alcsony zajszint, 3 fokozatú érzékenység állítás, előriasztás, cserélhető Fresnel lencsék.</t>
  </si>
  <si>
    <t>39.</t>
  </si>
  <si>
    <t>40.</t>
  </si>
  <si>
    <t xml:space="preserve">Riasztó rendszerhez háromszorosan szabotázsvédett kültéri sziréna,  piezo hang- fényjelző, 6V,1.3Ah akkuval. </t>
  </si>
  <si>
    <t>41.</t>
  </si>
  <si>
    <t xml:space="preserve">LCD-s kezelő billentyűzet riasztóközpontokhoz, fedő lappal, zóna, partíció és rendszer állapot kijelzés. </t>
  </si>
  <si>
    <t>42.</t>
  </si>
  <si>
    <t xml:space="preserve">Rendelő és gyermekgondozó részére, kaputelefon szett (2 vezetékes) beépítése, 2db kültéri egység (kaputábla), 1db lakás egyeség, tápegység, központ. </t>
  </si>
  <si>
    <t>43.</t>
  </si>
  <si>
    <t>44.</t>
  </si>
  <si>
    <t>Épületgépészeti készülékek,bekötése gépkönyv szerint, leválasztó kapcsolóval. Készülékek, berendezések nélkül. SPLIT kültéri.</t>
  </si>
  <si>
    <t>45.</t>
  </si>
  <si>
    <t>Építészeti készülékek működtetés tolókapu, bekötése gépkönyv szerint, leválasztó kapcsolóval. Készülékek, berendezések nélkül.</t>
  </si>
  <si>
    <t>46.</t>
  </si>
  <si>
    <t xml:space="preserve">R20 gyermekgondozóhelyiségben faltól távol munkahely csatlakoztatásához négy rekeszes taposócsatorna szükséges elemekkel (kanyar, fedél takaró) 92x20mm-s  Legrand </t>
  </si>
  <si>
    <t>47.</t>
  </si>
  <si>
    <t xml:space="preserve">Kézi földkitermelés, visszatöltés árokhoz I. - IV. talajban, </t>
  </si>
  <si>
    <t>48.</t>
  </si>
  <si>
    <t>FXKVR védőcső elhelyezése kábelárokban belső átmérő:63 mm</t>
  </si>
  <si>
    <t>49.</t>
  </si>
  <si>
    <t>50.</t>
  </si>
  <si>
    <t>Érintésvédelmi hálózat tartozékainak szerelése, épületgépészeti csőhálózat földelő kötése: OBO szalagbilincs, 3/8-4", csatlakoztatható vezetékkeresztmetszet 2x2,5-25 mm.</t>
  </si>
  <si>
    <t>51.</t>
  </si>
  <si>
    <t>Érintésvédelmi hálózat tartozékainak szerelése, rúdföldelő L=1,5 m, Ø20 mm, tüzihorganyzott köracél, csappal és furattal a toldáshoz.</t>
  </si>
  <si>
    <t>Belső épületgépészeti hálózat és fém épületszerkezetek bekötése  érintésvédelmi rendszerbe.</t>
  </si>
  <si>
    <t>Szabványossági felülvizsgálat, mérés és jegyzőkönyv és megvalósulási dokumentáció elkészítése.</t>
  </si>
  <si>
    <t>Telefon, és kábeltv szolgáltatás részére a védőcsövezés előkészítése a rendezőig.</t>
  </si>
  <si>
    <t>Nagyfrekvenciás  négyszeres árnyékolású koaxiális kábel digitális televíziós jeltovábbításhoz alkalmas rendszerekhez elágazó, toldó és végelemekkel</t>
  </si>
  <si>
    <t>Elektromos szerelés munkák munkanemi összesítő</t>
  </si>
  <si>
    <t>Épületgépészeti készülékek,bekötése gépkönyv szerint, leválasztó kapcsolóval. Készülékek, berendezések nélkül. Villanybojler</t>
  </si>
  <si>
    <t xml:space="preserve">Építészeti munkák </t>
  </si>
  <si>
    <t>Aco S100 folyóka beépítése térkő járdába, csapadék levezető csatorna kiköpő alá.(4db helyen)</t>
  </si>
  <si>
    <t>Térkőburkolat: Pilis térkő, középbarna színben, 4cm vtg 2/5 zuzalék ágyazattal, beton aljzaton.</t>
  </si>
  <si>
    <t>Térkőburkolat: Pilis térkő, középbarna színben, 4cm vtg 2/5 zuzalék ágyazattal, 20cm vtg 16/32 kőzuzalék fagyvédő rétegen. Tükör készítés tömörített talaj. (udvarban)</t>
  </si>
  <si>
    <t>Csak gombamentesített faanyag építhető be!</t>
  </si>
  <si>
    <t>Háziorvosi rendelő és védőnői szolgálat épületének felújítása, villamos berendezések</t>
  </si>
  <si>
    <t>12.a</t>
  </si>
  <si>
    <t>Beltéri önálló biztonsági világító lámpatestek 2 W led fényforrással, 
ASM gyártmány, készenléti üzemre – 1 óra (1~6 W)</t>
  </si>
  <si>
    <t>Fali kapcsolók elhelyezése, süllyesztve, készülékdobozba, 2 ák, 10A.
(Legrand, Schneider Electric, vagy ezekkel egyenértékű).</t>
  </si>
  <si>
    <t>Fali kapcsolók elhelyezése, süllyesztve, készülékdobozba, váltó vagy kereszt kapcsoló, 10A.
(Legrand, Schneider Electric, vagy ezekkel egyenértékű).</t>
  </si>
  <si>
    <t>Fogyasztásmérő szekrény 2 db 3 fázisú fogyasztásmérő részére, telekhatárra földre telepítve, kiegészítő elemekkel. Áramszolgáltatói ügyintézéssel, engedélyeztetéssel kompletten. (PVT-K-L 2x3 Fm-Ké)</t>
  </si>
  <si>
    <t xml:space="preserve">Riasztó rendszerhez 2 zónás  központ, tápegységgel, töltövel, akkumulátorral (12V, 3Ah) porszórt fémdobozzal. </t>
  </si>
  <si>
    <t xml:space="preserve">Meglévő  fogyasztásmérőhely átépítése. </t>
  </si>
  <si>
    <t>Érintésvédelmi hálózat tartozékainak szerelése, földelő vezeték, Ø12 mm, tüzihorganyzott köracél.</t>
  </si>
  <si>
    <t>Érintésvédelmi hálózat tartozékainak szerelése, levezető vezeték, Ø10 mm, tüzihorganyzott köracél, falazatban vezetve.</t>
  </si>
  <si>
    <t>Érintésvédelmi hálózat tartozékainak szerelése, bekötő vezeték, Ø10 mm, tüzihorganyzott köracél, tetőn vezetve, rögzítő elemekkel.</t>
  </si>
  <si>
    <t>52.</t>
  </si>
  <si>
    <t>Érintésvédelmi hálózat tartozékainak szerelése, felfogó rúd, Ø10 mm 1,5 m hosszú, alumínium rúd, kúpcserépre rögzítve, rögzítő elemekkel.</t>
  </si>
  <si>
    <t>53.</t>
  </si>
  <si>
    <t>54.</t>
  </si>
  <si>
    <t>55.</t>
  </si>
  <si>
    <t>56.</t>
  </si>
  <si>
    <t>Utólagos talajnedvességelleni vízszintes falátvágásos szigetelés szigetelőlemez beépítésével, .32 cm-es falvtg-gal. (udvari homlokzatifal, belső tartó falak)</t>
  </si>
  <si>
    <t>Műanyag kültéri homlokzati nyílászárók. Ablak 160x150cm KB-01 jelű</t>
  </si>
  <si>
    <t>Műanyag kültéri homlokzati nyílászárók. Ablak 80x60cm KB-02 jelű</t>
  </si>
  <si>
    <t>Műanyag kültéri homlokzati nyílászárók. Bejárat ajtó 90x210cm ,KJ-03</t>
  </si>
  <si>
    <t>105x210cm BJ-01</t>
  </si>
  <si>
    <t>105x210cm BJ-02</t>
  </si>
  <si>
    <t>120x210cm tolóajtó BJ-06</t>
  </si>
  <si>
    <t>Konzolos üveg -2x8 mm edzett ragasztott biztonsági-  előtető, rozsdamentes acél konzol megfogással. L-06 jelű, 240x120cm.</t>
  </si>
  <si>
    <t>Konzolos üveg -2x8 mm edzett ragasztott biztonsági-  előtető, rozsdamentes acél konzol megfogással. L-08 jelű, 393x167cm.</t>
  </si>
  <si>
    <t>Babakocsi tároló porszórt horganyzott acél felületkezelésű zártszelvény acélvázú háló mezővel. L-09 jelű, (143x167)x250cm.</t>
  </si>
  <si>
    <t>nyíláskiváltások tartógerendái</t>
  </si>
  <si>
    <t>2.2</t>
  </si>
  <si>
    <t>2.3</t>
  </si>
  <si>
    <t>2.4</t>
  </si>
  <si>
    <t>2.5</t>
  </si>
  <si>
    <t>Teherhordó és kitöltő falazat, égetett agyag-kerámia termékekből, kifalazások egymás mellé helyezett kiváltó acélgerendák közeinek kifalazása, kisméretű téglával, Kisméretű tömör tégla 250x120x65 mm I.o. Hf5-mc, falazó, cementes mészhabarcs</t>
  </si>
  <si>
    <t>Teherhordó és kitöltő falazat, égetett agyag-kerámia termékekből, kifalazások kiváltó acélgerendák homlokzati gerinceinek kifalazása, kisméretű téglával, Kisméretű tömör tégla 250x120x65 mm I.o. Hf5-mc, falazó, cementes mészhabarcs</t>
  </si>
  <si>
    <t>Gépkocsi behajtó kapu: DIRICKX Alix kapu, Xylio ruidazattal, antracit szürke színben. 4270x 1700 mm, kétszárnyú</t>
  </si>
  <si>
    <t>Kerítés mező szerelés előre elkészített alapra, lábazatra. 1530mm magas DIRICKX ASUS C , AXIS oszlopokkal. L-10 jelű</t>
  </si>
  <si>
    <t>Csapadék lefolyó csatorna bekötőidom beépítése térkőburkolatba.</t>
  </si>
  <si>
    <t>Rámpa és belépő mellett  betonozott kerékvető építése C20/25-24-FN min.betonból,  10cm magas , zsaluzással együtt. Udvarban: 12fm, utcán:15fm</t>
  </si>
  <si>
    <t>Orvosi rendelő I. ÜTEM</t>
  </si>
  <si>
    <t>Közmű csővezetékek és szerelvények szerelése</t>
  </si>
  <si>
    <t>54-016-6.1</t>
  </si>
  <si>
    <t>Fűtési vezeték szakaszos és hálózati nyomáspróbája vízzel, 200 mm külső Ř-ig</t>
  </si>
  <si>
    <t>80-001-1.3.2.1.1-1</t>
  </si>
  <si>
    <t>Fűtési, HMV, HHV vezetékek szigetelése (ívek, idomok, szerelvények szigetelése és burkolás nélkül), polietilén csőhéjjal csupasz kivitelben, ragasztással illetve hőlégfúvással hegesztve, öntapadó ragasztó szalag lezárással, vagy klipsszel rögzítve, NÁ 114 mm csőátmérőig Tubolit DG15/13 csőhéj, falvastagság: 13 mm, külső csőátmérő 16 mm, R: DG-16/13</t>
  </si>
  <si>
    <t>80-001-1.3.2.1.1-2</t>
  </si>
  <si>
    <t>Fűtési, HMV, HHV vezetékek szigetelése (ívek, idomok, szerelvények szigetelése és burkolás nélkül), polietilén csőhéjjal csupasz kivitelben, ragasztással illetve hőlégfúvással hegesztve, öntapadó ragasztó szalag lezárással, vagy klipsszel rögzítve, NÁ 114 mm csőátmérőig Tubolit DG18/13 csőhéj, falvastagság: 13 mm, külső csőátmérő 18 mm, R: DG-18/13</t>
  </si>
  <si>
    <t>80-001-1.3.2.1.1-3</t>
  </si>
  <si>
    <t>Fűtési, HMV, HHV vezetékek szigetelése (ívek, idomok, szerelvények szigetelése és burkolás nélkül), polietilén csőhéjjal csupasz kivitelben, ragasztással illetve hőlégfúvással hegesztve, öntapadó ragasztó szalag lezárással, vagy klipsszel rögzítve, NÁ 114 mm csőátmérőig Tubolit DG20/13-S csőhéj, falvastagság: 13 mm, külső csőátmérő 20 mm, R: DG-20/13</t>
  </si>
  <si>
    <t>81-004-1.3.3.2.1.1.1-1</t>
  </si>
  <si>
    <t>Fűtési vezeték, Ötrétegű cső szerelése, PE-Xc/Alu/PE-Xc anyagból, préselt vagy szorítógyűrűs csőkötésekkel, cső elhelyezése csőidomokkal, szakaszos nyomáspróbával, falhoronyba vagy padlószerkezetbe szerelve (horonyvésés külön tételben), HENCOtöbbrétegű PE-Xc/Al/PE-Xc cső tekercsben, 10 bar, 95 ď, 16x2,</t>
  </si>
  <si>
    <t>81-004-1.3.3.2.1.1.2-2</t>
  </si>
  <si>
    <t>Fűtési vezeték, Ötrétegű cső szerelése, PE-Xc/Alu/PE-Xc anyagból, préselt vagy szorítógyűrűs csőkötésekkel, cső elhelyezése csőidomokkal, szakaszos nyomáspróbával, falhoronyba vagy padlószerkezetbe szerelve (horonyvésés külön tételben), HENCO többrétegű PE-Xc/Al/PE-Xc cső tekercsben, 10 bar, 95 ď, 18x2,</t>
  </si>
  <si>
    <t>81-004-1.3.3.2.1.1.2-3</t>
  </si>
  <si>
    <t>Fűtési vezeték, Ötrétegű cső szerelése, PE-Xc/Alu/PE-Xc anyagból, préselt vagy szorítógyűrűs csőkötésekkel, cső elhelyezése csőidomokkal, szakaszos nyomáspróbával, falhoronyba vagy padlószerkezetbe szerelve (horonyvésés külön tételben), HENCO többrétegű PE-Xc/Al/PE-Xc cső tekercsben, 10 bar, 95 ď, 20x2,</t>
  </si>
  <si>
    <t>81-004-1.3.3.2.1.1.2-4</t>
  </si>
  <si>
    <t>Fűtési vezeték, Ötrétegű cső szerelése, PE-Xc/Alu/PE-Xc anyagból, préselt vagy szorítógyűrűs csőkötésekkel, cső elhelyezése csőidomokkal, szakaszos nyomáspróbával, falhoronyba vagy padlószerkezetbe szerelve (horonyvésés külön tételben), HENCO többrétegű PE-Xc/Al/PE-Xc cső tekercsben, 10 bar, 95 ď, 26x3,</t>
  </si>
  <si>
    <t>82-001-7.2.2-1</t>
  </si>
  <si>
    <t>Kétoldalon menetes szerelvény elhelyezése, külső vagy belső menettel, illetve hollandival csatlakoztatva DN 15 gömbcsap, víz- és gázfőcsap Mofém kazántöltőcsap 1/2¤ névleges méret 15 mm, sárgaréz, natúr, 16 bar, Kód: 113-0010-00</t>
  </si>
  <si>
    <t>82-001-7.3.2-2</t>
  </si>
  <si>
    <t>Kétoldalon menetes szerelvény elhelyezése, külső vagy belső menettel, illetve hollandival csatlakoztatva DN 20 gömbcsap, víz- és gázfőcsap Mofém AHA Univerzális gömbcsap 3/4¤ bb. menettel, vízátbocsátás 890 l/min., névleges méret 50 mm, sárgaréz, natúr, 10 bar</t>
  </si>
  <si>
    <t>82-001-7.4.3-3</t>
  </si>
  <si>
    <t>Kétoldalon menetes szerelvény elhelyezése, külső vagy belső menettel, illetve hollandival csatlakoztatva DN 25 szennyfogószűrő, iszap- és levegőleválasztó Spirotrap iszapleválasztó 1¤ BM,</t>
  </si>
  <si>
    <t>82-001-16.2.3-4</t>
  </si>
  <si>
    <t>Fűtőtest szerelvény elhelyezése külső vagy belső menettel, illetve hollandival csatlakoztatva DN 15 visszatérő elzárószelep Danfoss sarok kivitelű visszatérő csavarzat, beszabályozási, elzárási, ürítés funkcióval, 003L0143, RLV 1/2¤</t>
  </si>
  <si>
    <t>82-001-16.2.5-0113236</t>
  </si>
  <si>
    <t>Fűtőtest szerelvény elhelyezése külső vagy belső menettel, illetve hollandival csatlakoztatva DN 15 termosztatikus szelep, termosztatikus szelep szett Danfoss sarok kivitelű termosztatikus szeleptest, előbeálítással, 013G4201, RA-C, k.m. 1/2¤</t>
  </si>
  <si>
    <t>82-001-17.1.1-0113255</t>
  </si>
  <si>
    <t>Termosztatikus szelepfej felszerelése radiátorszelepre, KLAPP csatlakozóval rögzítve Danfoss termosztatikus fej beépített érzékelővel, 013G2550, RA 2550, 5-26ď</t>
  </si>
  <si>
    <t>82-012-3.1.1.4-7</t>
  </si>
  <si>
    <t>Acéllemez kompakt lapradiátor elhelyezése, széthordással, tartókkal, bekötéssel, 1 soros, 1600 mm-ig 900 mm VOGEL &amp; NOOT szelepes lapradiátor 10 típus, 1-soros, 900x400 mm,</t>
  </si>
  <si>
    <t>82-012-3.2.1.4-8</t>
  </si>
  <si>
    <t>Acéllemez kompakt lapradiátor elhelyezése, széthordással, tartókkal, bekötéssel, 2 soros, 1600 mm-ig 400 mm VOGEL &amp; NOOT szelepes lapradiátor 22K típus, 2-soros, 2 konvektorlemez borítással, 400x 400 mm,</t>
  </si>
  <si>
    <t>82-012-3.2.1.4-9</t>
  </si>
  <si>
    <t>Acéllemez kompakt lapradiátor elhelyezése, széthordással, tartókkal, bekötéssel, 2 soros, 1600 mm-ig 400 mm VOGEL &amp; NOOT szelepes lapradiátor 22K típus, 2-soros, 2 konvektorlemez borítással, 600x 400 mm,</t>
  </si>
  <si>
    <t>82-012-3.2.1.4-10</t>
  </si>
  <si>
    <t>Acéllemez kompakt lapradiátor elhelyezése, széthordással, tartókkal, bekötéssel, 2 soros, 1600 mm-ig 600 mm VOGEL &amp; NOOT szelepes lapradiátor 22K típus, 2-soros, 2 konvektorlemez borítással, 600x 520 mm,</t>
  </si>
  <si>
    <t>82-012-3.2.1.4-11</t>
  </si>
  <si>
    <t>Acéllemez kompakt lapradiátor elhelyezése, széthordással, tartókkal, bekötéssel, 2 soros, 1600 mm-ig 600 mm VOGEL &amp; NOOT szelepes lapradiátor 22K típus, 2-soros, 2 konvektorlemez borítással, 600x 720 mm,</t>
  </si>
  <si>
    <t>Acéllemez kompakt lapradiátor elhelyezése, széthordással, tartókkal, bekötéssel, 2 soros, 1600 mm-ig 600 mm VOGEL &amp; NOOT szelepes lapradiátor 22K típus, 2-soros, 2 konvektorlemez borítással, 600x 1120 mm,</t>
  </si>
  <si>
    <t>82-012-3.2.1.4-12</t>
  </si>
  <si>
    <t>Acéllemez kompakt lapradiátor elhelyezése, széthordással, tartókkal, bekötéssel, 2 soros, 1600 mm-ig 600 mm VOGEL &amp; NOOT Kompakt lapradiátor 22K típus, 2-soros, 2 konvektorlemez borítással, 600x 920 mm,</t>
  </si>
  <si>
    <t>82-012-3.2.1.4-13</t>
  </si>
  <si>
    <t>Acéllemez kompakt lapradiátor elhelyezése, széthordással, tartókkal, bekötéssel, 2 soros, 1600 mm-ig 600 mm VOGEL &amp; NOOT Kompakt lapradiátor 22K típus, 2-soros, 2 konvektorlemez borítással, 600x1400 mm,</t>
  </si>
  <si>
    <t>82-012-61.5.1</t>
  </si>
  <si>
    <t>Fűtőtestek le- és visszaszerelése, festés előtt illetve festés után, lapradiátor, 1, 2 vagy 3 soros, 1600 mm-ig, törölközőszárító radiátor</t>
  </si>
  <si>
    <t>82-012-61.5.2</t>
  </si>
  <si>
    <t>Fűtőtestek le- és visszaszerelése, festés előtt illetve festés után, lapradiátor, 1, 2 vagy 3 soros, 1600 mm felett</t>
  </si>
  <si>
    <t>82-016-13.1</t>
  </si>
  <si>
    <t>Próbafűtés, radiátorok beszabályozása 23.260 W teljesítményig</t>
  </si>
  <si>
    <t>82-000-0-0000001</t>
  </si>
  <si>
    <t>Meglévő gépészeti berendezések, szerelvények, csővezetékek bontása.</t>
  </si>
  <si>
    <t xml:space="preserve">ktsg   </t>
  </si>
  <si>
    <t>Danfoss beszabályozó szelep, MSV-B DN10</t>
  </si>
  <si>
    <t>Danfoss beszabályozó szelep, MSV-B DN15</t>
  </si>
  <si>
    <t>Kétoldalon menetes kömbcsap, AHA-Mofém 5/4"BB</t>
  </si>
  <si>
    <t>Előregyártott osztó-gyűjtő végelemmel, légtelenítővel, ürítővel, csatlakozókkal, fali tartóval, 3 körös</t>
  </si>
  <si>
    <t>81-000-0-0000001</t>
  </si>
  <si>
    <t>Honeywell VCZME6000 háromjáratú váltószelep 1", Honeywell VC6013 motorral 230V</t>
  </si>
  <si>
    <t xml:space="preserve">tétel  </t>
  </si>
  <si>
    <t>Grundfos Magna3 25/40 szivattyú beépítése</t>
  </si>
  <si>
    <t>Gumikompenzátor beépítése szivattyú szívó- és nyomó oldalához</t>
  </si>
  <si>
    <t>DN32 hidraulikus váltó beépítése 90 mm vastag, cipzározható, rugalmas poliuretán szivacs réteg PE fólia borítással</t>
  </si>
  <si>
    <t>Spirotherm Spirovent kombinált levegő- és iszapleválasztó beépítése DN25</t>
  </si>
  <si>
    <t>82-016-12.1</t>
  </si>
  <si>
    <t>Kazánház, illetve hőközpont beszabályozása, beüzemelése 23.260 W teljesítményig</t>
  </si>
  <si>
    <t>Felületképzés (festés, mázolás, tapétázás, korrózióvédelem)</t>
  </si>
  <si>
    <t>47-021-11.4</t>
  </si>
  <si>
    <t>Acélfelületek előkezelése, festéshez műhelyalapozóval, cső és regisztercső felületén 80 NÁ-ig, függesztőn és tartón, állványzaton</t>
  </si>
  <si>
    <t>47-021-12.4.1-0131032</t>
  </si>
  <si>
    <t>Korróziógátló alapozás cső és regisztercső felületén (NÁ 80-ig), függesztőn és tartóvason, sormosdó állványzaton, műgyanta kötőanyagú, oldószertartalmú festékkel Supralux Koralkyd korróziógátló alapozófesték, vörös, EAN: 5992451106033</t>
  </si>
  <si>
    <t>47-021-31.4.1-0141709</t>
  </si>
  <si>
    <t>Acélfelületek átvonó festése cső és regisztercső felületén (NÁ 80-ig), függesztőn és tartóvason, sormosdó állványzaton műgyanta kötőanyagú, oldószeres festékkel Supralux Astralin zománcfesték, sárga, EAN: 5992459859030</t>
  </si>
  <si>
    <t>54-016-5.1</t>
  </si>
  <si>
    <t>Gázvezeték szakaszos és hálózati tömörségi nyomáspróbája, DN 50-ig</t>
  </si>
  <si>
    <t>81-003-1.1.1.1.1.4-0243022</t>
  </si>
  <si>
    <t>Gázvezeték, Rézcső szerelése, préselt kötésekkel, cső elhelyezése csőidomokkal, szakaszos nyomáspróbával, szabadon, tartószerkezettel, DN 15 SUPERSAN félkemény vörösrézcső, F25  22 x 1,5 mm</t>
  </si>
  <si>
    <t>82-001-7.2.2-0130603</t>
  </si>
  <si>
    <t>Kétoldalon menetes szerelvény elhelyezése, külső vagy belső menettel, illetve hollandival csatlakoztatva DN 15 gömbcsap, víz- és gázfőcsap zárt házas gömbcsap 1/2¤ bb. menettel, névleges méret 15 mm, sárgaréz, natúr, 16 bar,  gázra</t>
  </si>
  <si>
    <t>82-003-1.2.1</t>
  </si>
  <si>
    <t>Gázmérő csatlakozás készítése, egységes kétcsonkú mérőhöz, DN 25, tartozékokkal, elzárókkal.</t>
  </si>
  <si>
    <t>82-005-1.2.3.2-0558504</t>
  </si>
  <si>
    <t>Föld- vagy PB gáz tüzelésű, melegvízüzemű, öntöttvas kazán elhelyezése és bekötése, kondenzációs kazán, 40 kW teljesítmény-ig Bosch WBC 24-1 DE 23 kondenzációs falikazán, zárt égésterű, 25,4 kW, tartozékokkal, rögzítéssel, szabályozással, beüzemeléssel.</t>
  </si>
  <si>
    <t>82-016-7.1.1-0240001</t>
  </si>
  <si>
    <t>Bosch gyári PP füstgázelvezető rendszer, tartozékokkal, felszerelve. l=5,2 m C33 típus</t>
  </si>
  <si>
    <t>Gázvezeték acél védőcsövezése.</t>
  </si>
  <si>
    <t>82-000-0-0000002</t>
  </si>
  <si>
    <t>Gázátadás, MEO.</t>
  </si>
  <si>
    <t>82-000-0-0000003</t>
  </si>
  <si>
    <t>Gázkészülékek beüzemelése.</t>
  </si>
  <si>
    <t>82-000-0-0000004</t>
  </si>
  <si>
    <t>Betanítás.</t>
  </si>
  <si>
    <t>82-000-0-0000005</t>
  </si>
  <si>
    <t>Kéményseprő szakvélemény.</t>
  </si>
  <si>
    <t>82-000-0-0000006</t>
  </si>
  <si>
    <t>Gebo fém flexi gázbekötő cső, felszerelve. 1/2"</t>
  </si>
  <si>
    <t>82-000-0-0000007</t>
  </si>
  <si>
    <t>G-4 membrános gázmérő, nyomáscsökkentővel, előkerti, falra szerelhető szabványos gázmérő szekrényben.</t>
  </si>
  <si>
    <t>82-000-0-0000008</t>
  </si>
  <si>
    <t>Vízellátás-csatornázási  munkák munkanemi összesítő</t>
  </si>
  <si>
    <t>21-003-6.1.1</t>
  </si>
  <si>
    <t>Munkaárok földkiemelése közmű nélküli területen, gépi erővel, kiegészítő kézi munkával, bármely konzisztenciájú, I-IV. oszt. talajban, dúcolás nélkül, 3,0 m˛ szelvényig</t>
  </si>
  <si>
    <t xml:space="preserve">m3     </t>
  </si>
  <si>
    <t>21-003-11.2.1</t>
  </si>
  <si>
    <t>Földvisszatöltés munkagödörbe vagy munkaárokba, tömörítés nélkül, réteges elterítéssel, I-IV. osztályú talajban, gépi erővel, az anyag súlypontja 10,0 m-en belül, a vezetéket (műtárgyat) környező 50 cm-en túli szelvényrészben</t>
  </si>
  <si>
    <t>21-004-4.1.1-0120401</t>
  </si>
  <si>
    <t>Talajjavító réteg készítése vonalas létesítményeknél, 3,00 m szélességig vagy építményen belül, homokból Természetes szemmegoszlású homok TH  0/4 P-TT Nyékládháza</t>
  </si>
  <si>
    <t>21-004-5.1.1.1</t>
  </si>
  <si>
    <t>Tükörkészítés tömörítés nélkül, sík felületen gépi erővel kiegészítő kézi munkával talajosztály: I-IV.</t>
  </si>
  <si>
    <t xml:space="preserve">m2     </t>
  </si>
  <si>
    <t>21-008-2.1.1</t>
  </si>
  <si>
    <t>Tömörítés bármely tömörítési osztályban gépi erővel, nagy felületen, tömörségi fok: 85%</t>
  </si>
  <si>
    <t>21-011-1.2.1</t>
  </si>
  <si>
    <t>Fejtett föld felrakása szállítóeszközre, géppel, talajosztály I-IV.</t>
  </si>
  <si>
    <t>21-011-3.1.1</t>
  </si>
  <si>
    <t>Fejtett föld mozgatása I-IV. osztályú talajban, géppel, 10,0 m távolságig, 4,0 m mélységig, 6,0 m magasságig</t>
  </si>
  <si>
    <t>54-005-5.1-0112053</t>
  </si>
  <si>
    <t>KPE nyomócső szerelése, földárokban, hegesztett kötésekkel, idomokkal, csőátmérő: 20-50 mm között REHAU KPE víznyomócső hegesztett kötéssel, SDR 11 (PN 10) PE  80, d  32 x 3,0 mm, Csz:299 303 008</t>
  </si>
  <si>
    <t>Vízvezeték szakaszos és hálózati nyomáspróbája vízzel, 200 mm külső átmérőig</t>
  </si>
  <si>
    <t>54-016-7.1</t>
  </si>
  <si>
    <t>Csővezetékek fertőtlenítése, DN 200 méretig</t>
  </si>
  <si>
    <t>Fűtési, HMV, HHV vezetékek szigetelése (ívek, idomok, szerelvények szigetelése és burkolás nélkül), polietilén csőhéjjal csupasz kivitelben, ragasztással illetve hőlégfúvással hegesztve, öntapadó ragasztó szalag lezárással, vagy klipsszel rögzítve, NÁ 114 mm csőátmérőig Tubolit TL-18/13-DG csőhéj, falvastagság: 20 mm, külső csőátmérő 18 mm, R: DG-18/13</t>
  </si>
  <si>
    <t>Fűtési, HMV, HHV vezetékek szigetelése (ívek, idomok, szerelvények szigetelése és burkolás nélkül), polietilén csőhéjjal csupasz kivitelben, ragasztással illetve hőlégfúvással hegesztve, öntapadó ragasztó szalag lezárással, vagy klipsszel rögzítve, NÁ 114 mm csőátmérőig Tubolit TL-22/13-DG csőhéj, falvastagság: 13 mm, külső csőátmérő 22 mm, R: DG-22/13</t>
  </si>
  <si>
    <t>Fűtési, HMV, HHV vezetékek szigetelése (ívek, idomok, szerelvények szigetelése és burkolás nélkül), polietilén csőhéjjal csupasz kivitelben, ragasztással illetve hőlégfúvással hegesztve, öntapadó ragasztó szalag lezárással, vagy klipsszel rögzítve, NÁ 114 mm csőátmérőig Tubolit TL-28/20-DG falvastagság: 13 mm, külső csőátmérő 28 mm, R: DG-28/13</t>
  </si>
  <si>
    <t>81-001-1.3.2.1.1.1.2-1</t>
  </si>
  <si>
    <t>Ivóvíz vezeték, Ötrétegű cső szerelése, PE-Xc/Al/PE-Xc anyagból, préselt csőkötésekkel, cső elhelyezése csőidomokkal, szakaszos nyomáspróbával, falhoronyba vagy padlószerkezetbe szerelve (horonyvésés külön tételben), DN 15 Henco többrétegű PE-Xc/Al/PE-Xc cső tekercsben, 10 bar, 95 ď, 18x2,</t>
  </si>
  <si>
    <t>81-001-1.3.2.1.1.1.2-2</t>
  </si>
  <si>
    <t>Ivóvíz vezeték, Ötrétegű cső szerelése, PE-Xc/Al/PE-Xc anyagból, préselt csőkötésekkel, cső elhelyezése csőidomokkal, szakaszos nyomáspróbával, falhoronyba vagy padlószerkezetbe szerelve (horonyvésés külön tételben), DN 15 Henco többrétegű PE-Xc/Al/PE-Xc cső tekercsben, 10 bar, 95 ď, 20x2,</t>
  </si>
  <si>
    <t>81-001-1.3.2.1.1.1.3-3</t>
  </si>
  <si>
    <t>Ivóvíz vezeték, Ötrétegű cső szerelése, PE-Xc/Al/PE-Xc anyagból, préselt csőkötésekkel, cső elhelyezése csőidomokkal, szakaszos nyomáspróbával, falhoronyba vagy padlószerkezetbe szerelve (horonyvésés külön tételben), DN 20 HAKA többrétegű PE-Xc/Al/PE-Xc cső tekercsben, 10 bar, 95 ď, 26x3,</t>
  </si>
  <si>
    <t>81-002-1.2.4.1-4</t>
  </si>
  <si>
    <t>PP polipropilén lefolyóvezeték szerelése szakaszos tömörségi próbával, szabadon vagy padlócsatornába ajakos gumigyűrű tömítésű tokos kötésekkel, csőtartókkal, csőidomokkal, 1,00 m hosszú csövekből, DN 32 WAVIN ED PP tokos lefolyócső, gumitömítéssel, 95 fok tartós hőmérséklet-állóságú, 32x1,8 mm, 1000 mm hosszú, DPC103</t>
  </si>
  <si>
    <t>81-002-1.2.4.2-0133452</t>
  </si>
  <si>
    <t>PP polipropilén lefolyóvezeték szerelése szakaszos tömörségi próbával, szabadon vagy padlócsatornába ajakos gumigyűrű tömítésű tokos kötésekkel, csőtartókkal, csőidomokkal, 1,00 m hosszú csövekből, DN 40 WAVIN ED PP tokos lefolyócső, gumitömítéssel, 95 fok tartós hőmérséklet-állóságú, 40x1,8 mm, 1000 mm hosszú, DPC104</t>
  </si>
  <si>
    <t>81-002-1.2.4.3-0133453</t>
  </si>
  <si>
    <t>PP polipropilén lefolyóvezeték szerelése szakaszos tömörségi próbával, szabadon vagy padlócsatornába ajakos gumigyűrű tömítésű tokos kötésekkel, csőtartókkal, csőidomokkal, 1,00 m hosszú csövekből, DN 50 WAVIN ED PP tokos lefolyócső, gumitömítéssel, 95 fok tartós hőmérséklet-állóságú, 50x1,8 mm, 1000 mm hosszú, DPC105</t>
  </si>
  <si>
    <t>81-002-4.1.1.1.2-0131511</t>
  </si>
  <si>
    <t>PVC-KGEM lefolyóvezeték szerelése, tokos, gumigyűrűs kötésekkel, cső elhelyezése csőidomokkal, szakaszos tömörségi próbával, szabadon, csőtartókkal, DN 125 Kemény PVC KG csatornacső DN 125x3.0 mm,1 m hosszú gumigyűrű tömítéssel, KGEM egy végén tokos</t>
  </si>
  <si>
    <t>81-002-4.1.1.1.3-0131521</t>
  </si>
  <si>
    <t>PVC-KGEM lefolyóvezeték szerelése, tokos, gumigyűrűs kötésekkel, cső elhelyezése csőidomokkal, szakaszos tömörségi próbával, szabadon, csőtartókkal, DN 150 Kemény PVC KG csatornacső DN 160x3.6 mm,1 m hosszú gumigyűrű tömítéssel, KGEM egy végén tokos</t>
  </si>
  <si>
    <t>82-001-6.2.8-0110807</t>
  </si>
  <si>
    <t>Egyoldalon menetes szerelvény elhelyezése, külső vagy belső menettel, illetve hollandival csatlakoztatva DN 15 légtelenítőszelep, kifolyó- és locsolószelep Mofém kifolyószelep, tömlővéggel, légbeszívóval 1/2¤, sárgaréz, krómozott, 10 bar,</t>
  </si>
  <si>
    <t>82-001-6.3.8-0111222</t>
  </si>
  <si>
    <t>Egyoldalon menetes szerelvény elhelyezése, külső vagy belső menettel, illetve hollandival csatlakoztatva DN 20 légtelenítőszelep, kifolyó- és locsolószelep Mofém kerti locsolószelep 3/4¤ tömlővéggel, sárgaréz, natúr, 10 bar, Kód: 111-0002-00</t>
  </si>
  <si>
    <t>82-001-7.2.1-0110161</t>
  </si>
  <si>
    <t>Kétoldalon menetes szerelvény elhelyezése, külső vagy belső menettel, illetve hollandival csatlakoztatva DN 15 szelepek, csappantyúk (szabályzó, folytó-elzáró, beavatkozó) Mofém sárgaréz sarokszelep 1/2¤-1/2¤ sárgaréz, krómozott, 10 bar, Kód: 163-0002-00</t>
  </si>
  <si>
    <t>82-001-7.2.1-0111022</t>
  </si>
  <si>
    <t>Kétoldalon menetes szerelvény elhelyezése, külső vagy belső menettel, illetve hollandival csatlakoztatva DN 15 szelepek, csappantyúk (szabályzó, folytó-elzáró, beavatkozó) Mosógép töltő sarokszelep 1/2¤, sárgaréz, natúr, 10 bar</t>
  </si>
  <si>
    <t>82-001-7.2.1-0113471</t>
  </si>
  <si>
    <t>Kétoldalon menetes szerelvény elhelyezése, külső vagy belső menettel, illetve hollandival csatlakoztatva DN 15 szelepek, csappantyúk (szabályzó, folytó-elzáró, beavatkozó) Danfoss MSV-BD 15 LF szabályozó szelep, beépített mérőcsonkkal, normál sárgaréz, menetes, DN 15, PN 16,</t>
  </si>
  <si>
    <t>82-001-7.2.1-0115545</t>
  </si>
  <si>
    <t>Kétoldalon menetes szerelvény elhelyezése, külső vagy belső menettel, illetve hollandival csatlakoztatva DN 15 szelepek, csappantyúk (szabályzó, folytó-elzáró, beavatkozó) OVENTROP vörösöntvény visszacsapó szelep, Viton anyagú tömítéssel, nyitási nyomás 40 mbar, PN 16, 100 C fok, 107 20 10, bb 1 1/4¤</t>
  </si>
  <si>
    <t>82-001-7.2.2-0130114</t>
  </si>
  <si>
    <t>Kétoldalon menetes szerelvény elhelyezése, külső vagy belső menettel, illetve hollandival csatlakoztatva DN 15 gömbcsap, víz- és gázfőcsap Mofém golyós ürítőcsap 1/2¤ vízátbocsátás 24 l/min. 10 bar, sárgaréz, natúr, Kód: 113-0047-00</t>
  </si>
  <si>
    <t>Kétoldalon menetes szerelvény elhelyezése, külső vagy belső menettel, illetve hollandival csatlakoztatva DN 15 gömbcsap, víz- és gázfőcsap Mofém AHA Univerzális gömbcsap 1/2¤ bb. menettel, névleges méret 15 mm, sárgaréz, natúr, 16 bar, Kód: 113-0007-00</t>
  </si>
  <si>
    <t>82-001-7.2.8-0121030</t>
  </si>
  <si>
    <t>Kétoldalon menetes szerelvény elhelyezése, külső vagy belső menettel, illetve hollandival csatlakoztatva DN 15 biztonsági szerelvény Biztonsági szelep, 1/2¤-5,5 bar,</t>
  </si>
  <si>
    <t>82-001-7.3.2-0130608</t>
  </si>
  <si>
    <t>Kétoldalon menetes szerelvény elhelyezése, külső vagy belső menettel, illetve hollandival csatlakoztatva DN 20 gömbcsap, víz- és gázfőcsap Mofém AHA Univerzális gömbcsap 3/4¤ bb. menettel, vízátbocsátás 890 l/min., névleges méret 50 mm, sárgaréz, natúr, 10 bar,</t>
  </si>
  <si>
    <t>Kétoldalon menetes szerelvény elhelyezése, külső vagy belső menettel, illetve hollandival csatlakoztatva DN 20 Honeywell HS 10S 3/4¤ BM,  ivóvíz finomszűrő</t>
  </si>
  <si>
    <t>82-001-7.4.2-0130605</t>
  </si>
  <si>
    <t>Kétoldalon menetes szerelvény elhelyezése, külső vagy belső menettel, illetve hollandival csatlakoztatva DN 25 gömbcsap, víz- és gázfőcsap Mofém AHA Univerzális gömbcsap 1¤ bb. menettel, névleges méret 25 mm, sárgaréz, natúr, 16 bar, Kód: 113-0034-00</t>
  </si>
  <si>
    <t>82-002-2.1.2.1.1.1.1</t>
  </si>
  <si>
    <t>Vízmérők elhelyezése, hitelesítve, kétoldalon külső menettel, illetve hollandival csatlakoztatva, házi vízmérő, hidegvízre, szárazonfutó, többsugaras, DN 15 B-meters GSD-8 1/2"</t>
  </si>
  <si>
    <t>82-004-6.3.1.1-0722071</t>
  </si>
  <si>
    <t>Zárt tágulási tartály elhelyezése és bekötése, ivóvízre, membrános, 2-80 liter között Reflex DD12 membrános tágulási tartály 10 vagy 16 bar,, bypass elzárással V=12 liter</t>
  </si>
  <si>
    <t>82-008-3.1.3.3.1-0125081</t>
  </si>
  <si>
    <t>Fűtés-, klíma-, hűtéstechnika nedvestengelyű szivattyúk standard (átkapcsolható) szivattyúk egyes szivattyúk (ivóvízre) menetes kötéssel DN 15 Grundfos UP 15-14BU nedvestengelyű szivattyú, használati melegvíz rendszerekhez, DN 15, PN10, 1~230V,</t>
  </si>
  <si>
    <t>82-009-1.1.1-0215021</t>
  </si>
  <si>
    <t>Falikút, kiöntő vagy mosóvályú elhelyezése és bekötése, falikút, szifon (bűzelzáró) és csaptelep nélkül, acéllemezből-, rozsdamentes lemezből vagy öntöttvasból Acéllemez falikút, kívül-belül fehér tűzzománcozott, rövid hátlapú      építész terveknek megfelelően</t>
  </si>
  <si>
    <t>82-009-2.1.1.3-0214052</t>
  </si>
  <si>
    <t>Mosogató elhelyezése és bekötése, hideg-meleg vízre, háztartási mosogatók, csaptelep és bűzelzáró nélkül, bútorba beépített, kétmedencés Rozsdamentes lemez háztartási mosogató, kétmedencés    építész terveknek megfelelően</t>
  </si>
  <si>
    <t>Mosdó vagy mosómedence berendezés elhelyezése és bekötése, kifolyószelep, bűzelzáró és sarokszelep nélkül, falraszerelhető porcelán kivitelben (komplett) ALFÖLDI/BÁZIS porcelán mosdó, 60 cm, 3 csaplyukkal, fehér, építész terveknek megfelelően</t>
  </si>
  <si>
    <t>82-009-11.1.1.2-0110231</t>
  </si>
  <si>
    <t>WC csésze elhelyezése és bekötése, sarokszelep, WC ülőke,  porcelánból, mélyöblítésű kivitelben ALFÖLDI/BÁZIS porcelán mélyöblítésű WC csésze, fehér, álló kivitel WC-ülőkével, fehér, építész terveknek megfelelően</t>
  </si>
  <si>
    <t>82-009-11.1.1.2-0110232</t>
  </si>
  <si>
    <t>WC csésze elhelyezése és bekötése, sarokszelep, WC ülőke,  porcelánból, mélyöblítésű kivitelben ALFÖLDI/BÁZIS porcelán mélyöblítésű WC csésze, fehér, álló kivitel WC-ülőkével, fehér, mozgáskorlátozott kivitel építész tervek szerint</t>
  </si>
  <si>
    <t>82-009-19.3.2-0314504</t>
  </si>
  <si>
    <t>Csaptelepek és szerelvényeinek felszerelése, mosdócsaptelepek, álló illetve süllyesztett mosdócsaptelep Kludi egykaros, keverő mosdócsaptelep, lánctartóval, kr.,</t>
  </si>
  <si>
    <t>82-009-19.5.2-0323101</t>
  </si>
  <si>
    <t>Csaptelepek és szerelvényeinek felszerelése, mosogató csaptelepek, álló illetve süllyesztett mosogató csaptelep Kludi keverős, egykaros mosogatócsaptelep, két csatlakozó a mosó- és mosogatógéphez, kr.,</t>
  </si>
  <si>
    <t>82-009-31.1.2-0135004</t>
  </si>
  <si>
    <t>Vizes berendezési tárgyak bűzelzáróinak felszerelése, falikúthoz-mosogatóhoz DN 50 Mosogatószifon, DN 50 kimeneti csatlakozóval, 6/4¤ menettel</t>
  </si>
  <si>
    <t>82-016-1.1.1-0223045</t>
  </si>
  <si>
    <t>Piperetárgyak elhelyezése egy-három helyen felerősítve, papírtartó WC papír tartó építész terveknek megfelelően</t>
  </si>
  <si>
    <t>82-016-1.1.2</t>
  </si>
  <si>
    <t>Piperetárgyak elhelyezése egy-három helyen felerősítve, WC kefe építész terveknek megfelelően</t>
  </si>
  <si>
    <t>82-016-1.1.7-0220102</t>
  </si>
  <si>
    <t>Piperetárgyak elhelyezése egy-három helyen felerősítve, törölközőtartó Alumínium törölközőtartó 2 ágú,  építész terveknek megfelelően</t>
  </si>
  <si>
    <t>82-016-2.1-0221001</t>
  </si>
  <si>
    <t>Szappanadagolók elhelyezése falra szerelt kivitelben folyékonyszappan adagoló, építész terveknek megfelelően</t>
  </si>
  <si>
    <t>Csaptelepek és szerelvényeinek felszerelése, mozgáskorlátozottaknak, Lengő kifolyóval, 15 sec zárási idő 3 bar nyomáson, 1/2" csatlakozás, Rugalmas és hosszú működtető karral.</t>
  </si>
  <si>
    <t>Felhajtható kapaszkodó wc-hez, falra szerelhető, 800 mm szinterezett fehér</t>
  </si>
  <si>
    <t>Vvízszintes kapaszkodó szinterezett acél fehér 900 mm</t>
  </si>
  <si>
    <t>Mozgáskorlátozott WC felszerelései (kapaszkodó, korlát, stb) építész terveknek megfelelően</t>
  </si>
  <si>
    <t>Vízmintavétel, hatósági bevizsgálás.</t>
  </si>
  <si>
    <t>Wavin műanyag tisztítóakna, BASIC 315, tartozékokkal, földmunkával.</t>
  </si>
  <si>
    <t>Wavin aknafedlap "A" terhelési osztályra, elhelyezve.</t>
  </si>
  <si>
    <t>Wavin aknafedlap "D" terhelési osztályra, elhelyezve.</t>
  </si>
  <si>
    <t>82-000-0-0000009</t>
  </si>
  <si>
    <t>Csatorna kiszellőző, elhelyezve. HL900N</t>
  </si>
  <si>
    <t>82-000-0-0000010</t>
  </si>
  <si>
    <t>HL138 klíma bűzzáras szifon, elhelyezve.</t>
  </si>
  <si>
    <t>82-000-0-0000011</t>
  </si>
  <si>
    <t>HL 510 NPr - 3020 padlóösszefolyó, elhelyezve.</t>
  </si>
  <si>
    <t>82-000-0-0000012</t>
  </si>
  <si>
    <t>Geberit WC, öblítőtartállyal, tartozékokkal, elhelyezve.</t>
  </si>
  <si>
    <t>82-000-0-0000014</t>
  </si>
  <si>
    <t>Légkondicionáló berendezések</t>
  </si>
  <si>
    <t>81-006-1.1.2.1.1.1-0242506</t>
  </si>
  <si>
    <t>Réz vezeték, Vörösrézcső szerelése, kapilláris, kemény forrasztásos csőkötésekkel, tartószerkezettel cső elhelyezése idomokkal, szakaszos nyomáspróbával, lágy vagy félkemény kivitelű rézcsőből, DN 8 átmérőig SUPERSAN lágy vörösrézcső, F22   6 x 1 mm előszigetelt klímatechnikai rézcső</t>
  </si>
  <si>
    <t>81-006-1.1.2.1.1.1-0242510</t>
  </si>
  <si>
    <t>Réz vezeték, Vörösrézcső szerelése, kapilláris, kemény forrasztásos csőkötésekkel, tartószerkezettel, cső elhelyezése idomokkal, szakaszos nyomáspróbával, lágy vagy félkemény kivitelű rézcsőből, DN 8 átmérőig SUPERSAN lágy vörösrézcső, F22  10 x 1 mm előszigetelt klímatechnikai rézcső</t>
  </si>
  <si>
    <t>84-001-3.2.1-0247351</t>
  </si>
  <si>
    <t>Oldalfali mono és multi split klímák elhelyezése, csővezetés nélkül, multi split klímák, egy kültéri és két beltéri egységgel, csak hűtős kivitelben, össz. hűtőteljesítmény: 20 kW-ig Toshiba RAS-2M14S3AV-E multi-split klíma kültéri egység, tartószerkezettel, beüzemeléssel, tartozékokkal.</t>
  </si>
  <si>
    <t>84-001-4.1.1-0247501</t>
  </si>
  <si>
    <t>Mennyezeti mono és multi split klímák elhelyezése, csővezetés nélkül, oldalfali split klímák, csak hűtős kivitelben, hűtőteljesítmény: 18 kW-ig TOSHIBA RAS-B10 N3 KV2-E1 splitklíma, tartószerkezettel, beüzemeléssel, szabályozással, tartozékokkal.</t>
  </si>
  <si>
    <t>84-000-0-0000001</t>
  </si>
  <si>
    <t>Hűtési rendszer feltöltése, vákumozása, nyomáspróbája.</t>
  </si>
  <si>
    <t>84-000-0-0000002</t>
  </si>
  <si>
    <t>84-000-0-0000003</t>
  </si>
  <si>
    <t>80-005-1.1.2.1.2.1.1-0098051</t>
  </si>
  <si>
    <t>Légtechnikai és szellőző berendezések vezetékeinek hő- és hangszigetelése (ívek, idomok, szerelvények szigetelése és burkolás nélkül), kör keresztmetszetű, kőzetgyapot paplannal kasírozott kialakítással, alufóliára és huzalfonatra tűzött kivitelben,</t>
  </si>
  <si>
    <t>83-001-2.1.1-0830002</t>
  </si>
  <si>
    <t>Kör keresztmetszetű légcsatorna és idomaik szerelése,  tartószerkezettel, idomokkal spirálkorcolt lemezcső, horganyzott acéllemezből, NÁ 63-150 mm között PANOL SPIKO spirálkorcolt lemezcső borda nélkül, horganyzott acéllemezből, v=0,5 mm, NÁ 100 mm</t>
  </si>
  <si>
    <t>83-001-2.3.1.9-0869582</t>
  </si>
  <si>
    <t>Kör keresztmetszetű légcsatorna és idomaik szerelése,  tartószerkezet nélkül, horganyzott acéllemez idomok spirálkorcolt  vagy hajlítható lemezcsőhöz, NÁ 80-150 mm között, egyéb idomok, kiegészítő elemek (esővédő, szellőzőcsonk, kifúvó fej,  fali hüvely, deflektor, tisztító nyílás, beömlő nyílás, bilincs) LINDAB LCST 100 tetőkivezető idom, horganyzott acéllemezből, DN 100</t>
  </si>
  <si>
    <t>83-002-1.1.2.1-0312514</t>
  </si>
  <si>
    <t>Négyszög keresztmetszetű légrács felszerelése ajtóra vagy falnyílásba, felületnagyság: 0,10 m˛-ig Helios LTGW ajtórács</t>
  </si>
  <si>
    <t>83-002-4.1.1.1.1-0115911</t>
  </si>
  <si>
    <t>Egyéb befúvó és elszívó szerkezetek, kör keresztmetszetű légszelep felszerelése lemezcsatornára, NÁ 350 mm-ig LINDAB COMFORT KI befúvó légszelep, acéllemezből, RAL 9010, KI 80</t>
  </si>
  <si>
    <t>83-006-3.2.1-0152024</t>
  </si>
  <si>
    <t>Axiális és félaxiális ventilátor elhelyezése, csőbe köthető axiál és félaxiál ventilátor, járókerék-átmérő: 355 mm-ig HELIOS REW 90 K csőbe dugható ventilátor, 230 V/50 Hz, 105 m3/h, Cikkszám: H00000441</t>
  </si>
  <si>
    <t>83-000-0-0000001</t>
  </si>
  <si>
    <t>Helios Alef 30 ablakszellőző, elhelyezve. Építész terveknek megfelelően.</t>
  </si>
  <si>
    <t>83-000-0-0000002</t>
  </si>
  <si>
    <t>Légtechnikai rendszer beszabályozása.</t>
  </si>
  <si>
    <t>83-000-0-0000003</t>
  </si>
  <si>
    <t>A kiírás kizárólag a tervdokumentációval együtt értelmezhető, megvalósítható! 
Építési tevékenység végzésére önmagában nem alkalmas!
A képletek ellenőrizendők!</t>
  </si>
  <si>
    <t xml:space="preserve">A felvonulást, az építkezés berendezését és az organizációs tervezést, az ideiglenes melléklétesítményeket vállalkozónak kell saját megítélése szerint megtervezni és helyszínen tartani. </t>
  </si>
  <si>
    <t>felvonulás (építéshelyi költségek)</t>
  </si>
  <si>
    <t>Ideiglenes melléklétesítmények, a fel- és levonulás-, organizáció-, munkásellátás</t>
  </si>
  <si>
    <t>egység</t>
  </si>
  <si>
    <t>felvonulás</t>
  </si>
  <si>
    <t>2.1</t>
  </si>
  <si>
    <t>12-K</t>
  </si>
  <si>
    <t>21-003-10.1</t>
  </si>
  <si>
    <t>Földpadló, feltöltés bontása, kihordása pincéből depóniába (meglévő létesítmények padozata), száraz, földnedves</t>
  </si>
  <si>
    <t>21-008-2.2.3</t>
  </si>
  <si>
    <t>Tömörítés bármely tömörítési osztályban gépi erővel, kis felületen, tömörségi fok: 95%</t>
  </si>
  <si>
    <t>21-011-7.2-0120189</t>
  </si>
  <si>
    <t>Feltöltések alap- és lábazati falak közé és alagsori vagy alá nem pincézett földszinti padozatok alá, az anyag szétterítésével, mozgatásával, osztályozatlan kavicsból, Természetes szemmegoszlású homokos kavics, THK 0/32 P-TT.</t>
  </si>
  <si>
    <t>21-011-11.6</t>
  </si>
  <si>
    <t>Építési törmelék konténeres elszállítása, lerakása, lerakóhelyi díjjal, 8,0 m³-es konténerbe</t>
  </si>
  <si>
    <t>21-011-12</t>
  </si>
  <si>
    <t>Munkahelyi depóniából építési törmelék konténerbe rakása,  kézi erővel, önálló munka esetén elszámolva, konténer szállítás nélkül</t>
  </si>
  <si>
    <t>21-001-13.3.1-0631101</t>
  </si>
  <si>
    <t>Füvesítés 20%-nál nagyobb rézsűn, fűmagkeverékkel, KITE PÁZSIT fűmagkeverék, 40-50 dkg/10 m2</t>
  </si>
  <si>
    <t>10 m2</t>
  </si>
  <si>
    <t>23-000-2</t>
  </si>
  <si>
    <t>Beton-, sáv-, gerenda- vagy kőbetonalapok bontása</t>
  </si>
  <si>
    <t>23-003-2-0112210</t>
  </si>
  <si>
    <t>Vasbeton sáv-, talp- lemezalap készítése szivattyús technológiával, C12/15 - X0b(H) - 16 - F3 - CEM 32,5, m = 6,5 finomsági modulussal</t>
  </si>
  <si>
    <t>23-003-2-0232210</t>
  </si>
  <si>
    <t>Vasbeton sáv-, talp- lemezalap készítése szivattyús technológiával, C20/25 - X0v(H) - 16 - F3 - CEM 32,5, m = 6,6 finomsági modulussal (kerítés)</t>
  </si>
  <si>
    <t>31-000-13.2</t>
  </si>
  <si>
    <t>Beton aljzatok, járdák bontása 10 cm vastagságig, kavicsbetonból, salakbetonból</t>
  </si>
  <si>
    <t>31-001-2-0452003</t>
  </si>
  <si>
    <t>Hegesztett betonacél háló szerelése tartószerkezetbe, FERALPI Sp6K1515 építési síkháló; 5,00 x 2,15 m; 150 x 150 mm osztással Ø 6,00 / 6,00 BHB55.50 (alplemezbe)</t>
  </si>
  <si>
    <t>31-002-1.1.1-0310084</t>
  </si>
  <si>
    <t>Melegen hengerelt acélgerendák elhelyezése csomóponti kötés nélkül, vízszintes tartószerkezetbe, betonacél szerelés előtt kézi erővel, "I" - szelvényű idomacélból, 80-160 mm között, Melegen hengerelt I idomacél, 140 mm, RST 37-2 (főfali kiváltások)</t>
  </si>
  <si>
    <t>31-031-1.1.1</t>
  </si>
  <si>
    <t>Kontakt- vagy csúsztatott esztrich készítése, helyszínen kevert, cementbázisú esztrichből, C12 szilárdsági osztálynak megfelelően 5 cm vastagságban</t>
  </si>
  <si>
    <t>31-031-1.1.2</t>
  </si>
  <si>
    <t>Kontakt- vagy csúsztatott esztrich készítése, helyszínen kevert, cementbázisú esztrichből, C12 szilárdsági osztálynak megfelelően többlet minden további 1 cm vastagságért</t>
  </si>
  <si>
    <t>31-051-2-0121410/M</t>
  </si>
  <si>
    <t>Térburkolat készítése 15 cm vastag betonból, tükörkiemeléssel, 16 m²-ként dilatálva, 10 cm kavicságyazattal,  saját levében simítva cementszórással, X0b(H) környezeti osztályú, kissé képlékeny konzisztenciájú betonból, C16/20 - X0b(H) - 24 - F2 - CEM 42,5, m = 6,8 finomsági modulussal.</t>
  </si>
  <si>
    <t>31-051/K</t>
  </si>
  <si>
    <t>32-002-1.1.1-0120010</t>
  </si>
  <si>
    <t>Előregyártott azonnal terhelhető nyílásáthidaló  elhelyezése (válaszfal áthidalók is), tartószerkezetre, csomóponti kötés nélkül, falazat szélességű áthidaló elemekből vagy több elem  egymás mellé sorolásával, a teherhordó falváll előkészítésével, kiegészítő hőszigetelés elhelyezése nélkül, 0,10 t/db tömegig, égetett agyag-kerámia köpenyes nyílásáthidaló, POROTHERM A-10 kerámia burkolatú nyílásáthidaló, 1,00 m</t>
  </si>
  <si>
    <t>32-002-1.1.1-0119903</t>
  </si>
  <si>
    <t>Előregyártott azonnal terhelhető nyílásáthidaló  elhelyezése (válaszfal áthidalók is), tartószerkezetre, csomóponti kötés nélkül, falazat szélességű áthidaló elemekből vagy több elem  egymás mellé sorolásával, a teherhordó falváll előkészítésével, kiegészítő hőszigetelés elhelyezése nélkül, 0,10 t/db tömegig, égetett agyag-kerámia köpenyes nyílásáthidaló, POROTHERM elemmagas nyílásáthidaló, 1,50 m</t>
  </si>
  <si>
    <t>33-000-1.1.1.1.1</t>
  </si>
  <si>
    <t>Teherhordó és kitöltő falazat bontása, égetett agyag-kerámia termékekből, kisméretű, mészhomok, magasított vagy nagyméretű téglából, bármilyen falvastagsággal, falazó, cementes mészhabarcsból</t>
  </si>
  <si>
    <t>Teherhordó és kitöltő falazat bontása, égetett agyag-kerámia termékekből, kisméretű, mészhomok, magasított vagy nagyméretű téglából, bármilyen falvastagsággal, falazó, cementes mészhabarcsból (kerítés)</t>
  </si>
  <si>
    <t>33-000-21.1.1.1.1.1</t>
  </si>
  <si>
    <t>Válaszfal bontása, égetett agyag-kerámia termékekből, erősítő pillérrel vagy erősítő pillér nélkül falazva, kisméretű, mészhomok, magasított vagy nagyméretű téglából, 15 cm vastagságig, falazó, cementes mészhabarcsból falazva</t>
  </si>
  <si>
    <t>33-000-31.1.1</t>
  </si>
  <si>
    <t>33-001-1.3.2.3.1.1-0200202</t>
  </si>
  <si>
    <t>Teherhordó és kitöltő falazat készítése, beton, könnyűbeton falazóblokk vagy zsaluzóelem termékekből, 200 mm falvastagságban, 200x500x250 mm-es méretű beton zsaluzóelemből, kitöltő betonnal, betonacél beépítéssel, ZS 20-as zsaluzóelem, 200/500/250 mm, C16/20-16/kissé képlékeny kavicsbeton, B 38.24:6 mm átmérőjű betonacél</t>
  </si>
  <si>
    <t>33-011-1.1.2.1.2.1.2-2132106</t>
  </si>
  <si>
    <t>Válaszfal építése, égetett agyag-kerámia termékekből, nútféderes elemekből, 100 mm falvastagságban, 500x238x100 mm-es méretű válaszfallapból, falazó, meszes cementhabarcsba falazva, POROTHERM 10 N+F válaszfallap, 500x238x100 mm, M 2,5 (Hf30-cm) falazó, meszes cementhabarcs</t>
  </si>
  <si>
    <t>33-063-3.2.5</t>
  </si>
  <si>
    <t>Horonyvésés, téglafalban, 50,01-100,00 cm² keresztmetszet között (kiváltásokhoz)</t>
  </si>
  <si>
    <t>33-063-3.2.6</t>
  </si>
  <si>
    <t>Horonyvésés, téglafalban, többlet minden további 50 cm² keresztmetszetenként</t>
  </si>
  <si>
    <t>33-091-1.1.1-2110002</t>
  </si>
  <si>
    <t>33-091-8.1.1-1110002</t>
  </si>
  <si>
    <t>33-091-8.2.1-1110002</t>
  </si>
  <si>
    <t>15-017-2.1</t>
  </si>
  <si>
    <t>Törmelékcsúszda készítése beömlőnyílásokkal pallóból, szükség szerinti alátámasztásokkal</t>
  </si>
  <si>
    <t>35-000-1.1</t>
  </si>
  <si>
    <t>Fa tetőszerkezet bontása 0,036 m³/m² famennyiségig</t>
  </si>
  <si>
    <t>35-000-2.1</t>
  </si>
  <si>
    <t>Tetőlécezés bontása bármely egyszeres hornyolt cserépfedés alatt</t>
  </si>
  <si>
    <t>35-000-4</t>
  </si>
  <si>
    <t>Tetődeszkázat bontása</t>
  </si>
  <si>
    <t>35-000-5.2</t>
  </si>
  <si>
    <t>Födémszerkezet borított gerendafödém szerkezet bontása alsó-felső deszkázattal</t>
  </si>
  <si>
    <t>35-003-1.1-0410021</t>
  </si>
  <si>
    <t>Tetőlécezés hornyolt cserépfedés alá, Fenyő tetőléc 3-6,5 m 24x48 mm</t>
  </si>
  <si>
    <t>35-004-1.3</t>
  </si>
  <si>
    <t>35-004-1.4</t>
  </si>
  <si>
    <t>Deszkázás homlokdeszka léctagozattal, gyalulva, 30 cm szélességig</t>
  </si>
  <si>
    <t>35-004-1.5</t>
  </si>
  <si>
    <t>Deszkázás oromdeszka nádfedéshez, egymásra szegezve, 20+12 cm szélességig</t>
  </si>
  <si>
    <t>35-005-1.1.2-0211006</t>
  </si>
  <si>
    <t>Vízálló, műgyantával stabilizált faforgácslap (OSB) elhelyezése vágott (nútolatlan) kivitelben, függőleges vagy vízszintes felületen, Vízálló faforgácslap (OSB), 2500x1250x18 mm méretű</t>
  </si>
  <si>
    <t>35-011-1.3.2-0211290</t>
  </si>
  <si>
    <t>Faanyag gomba és rovarkártevő elleni megelőző, egyidejűleg égéskésleltető védelme merítéses, bemártásos, fürösztéses technológiával felhordott anyaggal, KEMIKÁL Tetol faanyagvédő égéskésleltető, gomba, rovarkárosítás ellen többféle színben</t>
  </si>
  <si>
    <t>35-080-4.2-0310010</t>
  </si>
  <si>
    <t>Szelemen, szarufa, lécezés cseréje; szarufák, Lucfenyő fűrészelt gerenda 100x150 mm-es</t>
  </si>
  <si>
    <t>fam3</t>
  </si>
  <si>
    <t>36-003-1.1.1.1.1-0411711</t>
  </si>
  <si>
    <t>Oldalfalvakolat készítése, kézi felhordással, zsákos kiszerelésű szárazhabarcsból, sima, normál mész-cement vakolat, 1 cm vastagságban, weber 201KPS alapvakolat, médium.</t>
  </si>
  <si>
    <t>36-005-21.2.4.2-0415262</t>
  </si>
  <si>
    <t>Vékonyvakolatok, színvakolatok felhordása alapozott, előkészített felületre, vödrös kiszerelésű anyagból, szilikát vékonyvakolat készítése, egy rétegben, 1,5-2,5 mm-es szemcsemérettel, Baumit SilikatTop (Baumit Szilikát) vakolat, kapart 1,5 mm.</t>
  </si>
  <si>
    <t>36-007-9.2-0415421</t>
  </si>
  <si>
    <t>Lábazati vakolatok; díszítő és lábazati műgyanta kötőanyagú vakolatréteg felhordása,kézi erővel, vödrös kiszerelésű anyagból, Baumit MosaikTop (Baumit Mozaik) vakolat 2 mm-es szemcseméret.</t>
  </si>
  <si>
    <t>36-011-1.1.1</t>
  </si>
  <si>
    <t>Cementrabic készítése betonacél merevítéssel, függőleges vagy vízszintes felülettel, 4,0 cm vastagságban</t>
  </si>
  <si>
    <t>36-051-2.1.1-0192518</t>
  </si>
  <si>
    <t>Kültéri vakolóprofilok elhelyezése horganyzott acélból, rozsdamentes acélból vagy polisztirolból, 1 - 20 mm vakolatvastagsághoz, pozitív sarkokra, MASTERPLAST Masterprofil külső-belső sarokvakoló profil, horganyzott acél.</t>
  </si>
  <si>
    <t>36-051-6.2.3-0192451</t>
  </si>
  <si>
    <t>Kültéri vakolóprofilok elhelyezése, utólagos (táblás) hőszigetelő rendszerhez (EPS), rozsdamentes acélból, alumíniumból, 20 - 250 mm hőszigeteléshez, lábazati indító profilok egyenes falakhoz, MASTERPLAST Thermomaster US, 130 mm, hossz: 200 cm, homlokzati hőszig. rendszerek indító profilja, perforált vízorral.</t>
  </si>
  <si>
    <t>36-090-1.1.1-0550040</t>
  </si>
  <si>
    <t>Vakolatjavítás oldalfalon, tégla-, beton-, kőfelületen vagy építőlemezen, a meglazult, sérült vakolat előzetes leverésével, hiánypótlás 5% alatt, Hvb8-mc, beltéri, vakoló cementes mészhabarcs mészpéppel</t>
  </si>
  <si>
    <t>36-090-1.2.2-0550080</t>
  </si>
  <si>
    <t>Vakolatjavítás homlokzaton, a meglazult, sérült vakolat előzetes leverésével, durva, sima kivitelben, hiánypótlás 5-25% között, Hvh5-mc, kültéri, vakoló cementes mészhabarcs mészpéppel</t>
  </si>
  <si>
    <t>36-090-1.3.2.2-0550040</t>
  </si>
  <si>
    <t>Vakolatjavítás mennyezeten, kettős nádazású felületen nádszövetpótlással,  a meglazult, sérült vakolat előzetes leverésével, hiánypótlás 5-25% között, Hvb8-mc, belső, vakoló cementes mészhabarccsal</t>
  </si>
  <si>
    <t>36-090-2.1.2</t>
  </si>
  <si>
    <t>Vakolatok pótlása, keskenyvakolatok pótlása oldalfalon, 11-20 cm szélesség között</t>
  </si>
  <si>
    <t>36-090-4.3.3/M</t>
  </si>
  <si>
    <t>Homlokzati nyíláskeret javítása, sarokösszedolgozással, bontott nyílásokban.</t>
  </si>
  <si>
    <t>37-000-1.1</t>
  </si>
  <si>
    <t>Kémények bontása, épületen belül</t>
  </si>
  <si>
    <t>m³</t>
  </si>
  <si>
    <t>37-000-1.2</t>
  </si>
  <si>
    <t>Kémények bontása, tetőn kívül</t>
  </si>
  <si>
    <t>41-000-4</t>
  </si>
  <si>
    <t>Cserépfedés bontása (bármely rendszerű)</t>
  </si>
  <si>
    <t>41-003-21.1.2</t>
  </si>
  <si>
    <t>Egyszeres fedés húzott, hornyolt tetőcserepekkel, rögzítés nélkül, 31-35° tetőhajlásszög között, kerámia alapcserép, 21x40 cm, Natur - bontott cseréppel.</t>
  </si>
  <si>
    <t>42-000-2.1</t>
  </si>
  <si>
    <t>Lapburkolatok bontása, padlóburkolat bármely méretű kőagyag, mozaik vagy tört mozaik (NOVA) lapból</t>
  </si>
  <si>
    <t>42-000-2.2</t>
  </si>
  <si>
    <t>Lapburkolatok bontása, fal-, pillér- és oszlopburkolat, bármely méretű mozaik, kőagyag és csempe</t>
  </si>
  <si>
    <t>42-000-3.2.2</t>
  </si>
  <si>
    <t>Fa-, hézagmentes műanyag- és szőnyegburkolatok bontása, csaphornyos vagy mozaikparketta, 22 mm vastag aljzatbetonra ragasztva</t>
  </si>
  <si>
    <t>42-012-1.1.1.1.1.3</t>
  </si>
  <si>
    <t>Fal-, pillér-, oszlop- és lábazatburkolat készítése beltérben, tégla, beton, vakolt alapfelületen, mázas kerámiával, kötésben vagy hálósan, 3-5 mm vtg. ragasztóba rakva, 1-10 mm fugaszélességgel, 25x25 -  40x40 cm közötti lapmérettel, MAPEI Adesilex P9 C2TE cementkötésű ragasztóhabarcs, és Ultracolor Plus fugázó.</t>
  </si>
  <si>
    <t>42-022-1.1.1.2.1.1</t>
  </si>
  <si>
    <t>Padlóburkolat készítése, beltérben, tégla, beton, vakolt alapfelületen, gres, kőporcelán lappal, kötésben vagy hálósan, 3-5 mm vtg. ragasztóba rakva, 1-10 mm fugaszélességgel, 20x20 - 40x40 cm közötti lapmérettel, BOTAMENT Multilight többfunkciós könnyű flex ragasztó, BOTAMENT Multifuge Base többfunkciós flex fugázó, 3-30 mm.</t>
  </si>
  <si>
    <t>42-022-2.1.2.1.1</t>
  </si>
  <si>
    <t>Lábazatburkolat készítése, beltérben, gres, kőporcelán lappal, egyenes, egysoros kivitelben, 3-5 mm ragasztóba rakva, 1-10 mm fugaszélességgel, 10 cm magasságig.</t>
  </si>
  <si>
    <t>42-023-4.1.1.2.1</t>
  </si>
  <si>
    <t>Vakvezető burkolat készítése, beltérben, 3-5 mm vtg. ragasztóba rakva, 1-10 mm fugaszélességgel, gres kerámiával, 30×30 cm lapmérettel, Zalakerámia-RAKO TAURUS INDUSTRIAL mázatlan gres vakvezető lap 30x30 cm méretben, élcsiszolt, lapvastagság: 9 mm, 19 S fekete színben, GO, csúszásmentesség: R11/A</t>
  </si>
  <si>
    <t>42-091-1.2</t>
  </si>
  <si>
    <t>Faragott kő és téglaburkolat tisztítása; Szabálytalan ciklopkőből falazott falburkolat tisztítása JOS eljárással, 2.8-3.2 bar üstnyomással</t>
  </si>
  <si>
    <t>42-091-1.4</t>
  </si>
  <si>
    <t>Faragott kő és téglaburkolat tisztítása; Falburkoló téglából falazott falburkolat tisztítása JOS eljárással, 2.2-2.5 bar üstnyomással</t>
  </si>
  <si>
    <t>43-000-1</t>
  </si>
  <si>
    <t>Függőereszcsatorna bontása, 50 cm kiterített szélességig</t>
  </si>
  <si>
    <t>43-000-5</t>
  </si>
  <si>
    <t>Lefolyó csatorna bontása 50 cm kiterített szélességig</t>
  </si>
  <si>
    <t>43-002-1.2</t>
  </si>
  <si>
    <t>Függőereszcsatorna szerelése, félkörszelvényű, bármilyen kiterített szélességben, színes műanyagbevonatú horganyzott acéllemezből, LINDAB Rainline R 150 félkörszelvényű függő ereszcsatorna, horganyzott acél + Elite bevonat, standard színben</t>
  </si>
  <si>
    <t>43-002-11.2</t>
  </si>
  <si>
    <t>Lefolyócső szerelése kör keresztmetszettel, bármilyen kiterített szélességgel, színes műanyagbevonatú horganyzott acéllemezből, LINDAB Rainline SRÖR 100 körszelvényű lefolyócső egyik végén szűkítve, horganyzott acél + Elite bevonat, standard színben</t>
  </si>
  <si>
    <t>43-003-1.1.2.1</t>
  </si>
  <si>
    <t>Ereszszegély szerelése keményhéjalású tetőhöz, színes műanyagbevonatú horganyzott acéllemezből, 40 cm kiterített szélességig, LINDAB Seamline FOP szegély tűzihorganyzott acél + Classic bevonat, standard színben, 0,5 mm vtg., kiterített szélesség: 301-350 mm</t>
  </si>
  <si>
    <t>43-003-2.2.1</t>
  </si>
  <si>
    <t>Oromszegély szerelése, színes műanyagbevonatú horganyzott acéllemezből, 33 cm kiterített szélességig, LINDAB VISK 75 oromdeszka-szegélylemez, 75 mm széles, 0,5 mm vtg., Classic bevonattal, standard színben</t>
  </si>
  <si>
    <t>43-004-1.1</t>
  </si>
  <si>
    <t>Tetőkibúvó szerelése keményhéjalású tetőn, Tetőkibúvó alumínium lemezből, kombinált</t>
  </si>
  <si>
    <t>43-004-3-0990051</t>
  </si>
  <si>
    <t>Kéményseprő járdabak alátét szerelése, kétrészes, Kéményseprő járdabak alátét</t>
  </si>
  <si>
    <t>43-004-8-0148916</t>
  </si>
  <si>
    <t xml:space="preserve">Járórács, járórács elem szerelése, RHEINZINK horganyzott acél járórács, 250/ 800 mm, </t>
  </si>
  <si>
    <t>44-000-1.1</t>
  </si>
  <si>
    <t>Fa vagy műanyag nyílászáró szerkezetek bontása, ajtó, ablak vagy kapu, 2,00 m²-ig</t>
  </si>
  <si>
    <t>44-000-1.2</t>
  </si>
  <si>
    <t>Fa vagy műanyag nyílászáró szerkezetek bontása, ajtó, ablak vagy kapu, 2,01-4,00 m² között</t>
  </si>
  <si>
    <t>44-000-1.3</t>
  </si>
  <si>
    <t>Fa vagy műanyag nyílászáró szerkezetek bontása, ajtó, ablak vagy kapu, 4,01-6,00 m² között</t>
  </si>
  <si>
    <t>44-001-1.1.1.1</t>
  </si>
  <si>
    <t>Beltéri ajtók: TOFA laminált- dekor ajtólap melami-acryl felülettel, utólag szerelhető porszórt acél tok,TOFA EDEL rozsdamentes acél kilincs, üvegezett szerkezeteknél: biztonsági és float üveg. 75x210cm BJ-03</t>
  </si>
  <si>
    <t>44-001-1.1.1.2</t>
  </si>
  <si>
    <t>44-001-1.1.1.2/M</t>
  </si>
  <si>
    <t>44-011-1.1.1</t>
  </si>
  <si>
    <t>Műanyag kültéri homlokzati nyílászárók. Bejárat ajtó 160x240cm KJ-02  és Kj-04jelű</t>
  </si>
  <si>
    <t>44-011-1.3.2</t>
  </si>
  <si>
    <t>Műanyag kültéri nyílászárók elhelyezése előre kihagyott falnyílásba, hőszigetelt, fokozott légzárású felülvilágító,  bejárati fölé. KJ-04</t>
  </si>
  <si>
    <t>44-012-1.1.1.3.1</t>
  </si>
  <si>
    <t>44-012-1.1.2.6.1</t>
  </si>
  <si>
    <t>95-011-1.1.1.2.5-0222081</t>
  </si>
  <si>
    <t>Beltéri párkányok kialakítása, öntöttmárványból, 20-30 mm vastagsággal, 25 cm mélység felett, 40 cm mélységgel, Helopal Home 2 öntöttmárvány külső-belső ablakkönyöklő, 20 mm vtg., 40 cm mél</t>
  </si>
  <si>
    <t>95-011-1.1.1.1.6-0222051</t>
  </si>
  <si>
    <t>Beltéri párkányok kialakítása, öntöttmárványból, 20-30 mm vastagsággal, 25 cm mélységig, 25 cm mélységgel, Helopal Home 2 öntöttmárvány külső-belső ablakkönyöklő, 20 mm vtg., 25 cm mély</t>
  </si>
  <si>
    <t>45-003-1.1-0137577</t>
  </si>
  <si>
    <t>Kerítéskapu elhelyezése egyszárnyú kivitelben, DIRICKX Allix, személybejáró kapu: PP002 elemmel, 1120x1700mm.</t>
  </si>
  <si>
    <t>45-003-1.2-0137632</t>
  </si>
  <si>
    <t>45-004-2</t>
  </si>
  <si>
    <t>Lépcsőkorlát elhelyezése fészekbe vagy kőcsavaros rögzítéssel</t>
  </si>
  <si>
    <t>45-004-30.1.1/M</t>
  </si>
  <si>
    <t>45-004/K</t>
  </si>
  <si>
    <t>45-011-1.1.1.1-0185001</t>
  </si>
  <si>
    <t>Beltéri információs rendszer elhelyezése, változó szélességben és sorkiosztásban, eloxált alumíniumból, ajtó felirati tábla fejléc, egy sor információs lehetőséggel, SPANDEX beltéri ajtó felirati tábla 180x40 mm fejléc + egy sor 180x20 mm sínes profil, záróprofillal</t>
  </si>
  <si>
    <t>45-011-1.1.2.1</t>
  </si>
  <si>
    <t>Beltéri információs rendszer elhelyezése, változó szélességben és sorkiosztásban, eloxált alumíniumból, piktogram műanyag betéttel, SPANDEX beltéri piktogram műanyag betéttel 100x20 mm edge profil, 100x100x1 mm betéttel, záróprofillal</t>
  </si>
  <si>
    <t>45-011-11.1.1.1</t>
  </si>
  <si>
    <t>Kültéri információs rendszer elhelyezése csőoszlopra, betonalap és földmunka nélkül, változó szélességben és sorkiosztásban, nyers alumíniumból, infópanel háromsoros kivitelben, SPANDEX kültéri három soros 1000x200 mm infopanel, műanyag végzáróval</t>
  </si>
  <si>
    <t>45-011-11.1.2</t>
  </si>
  <si>
    <t>Kültéri információs rendszer elhelyezése csőoszlopra, betonalap és földmunka nélkül, változó szélességben és sorkiosztásban, nyers alumíniumból, C-fix eligazító tábla</t>
  </si>
  <si>
    <t>45-051-1-0344844</t>
  </si>
  <si>
    <t xml:space="preserve">Fogódzó rendszer elhelyezése, alumínium belső gerinc, vinil külső burkolattal, 4,0 m szálban, B&amp;K </t>
  </si>
  <si>
    <t>46-031-3.1.3/M</t>
  </si>
  <si>
    <t>47-000-1.2.1.1</t>
  </si>
  <si>
    <t>Belső festéseknél felület előkészítése, részmunkák; többrétegű enyves festék lekaparása és lemosása, bármilyen padozatú helyiségben, tagolatlan felületen</t>
  </si>
  <si>
    <t>100 m2</t>
  </si>
  <si>
    <t>47-000-1.21.7.1.1</t>
  </si>
  <si>
    <t>Belső festéseknél felület előkészítése, részmunkák; glettelés, gipszes glettel, vakolt felületen, tagolatlan felületen, Baumit FinoBello, gipszes glett, 0-10 mm-es vastagságban</t>
  </si>
  <si>
    <t>47-011-15.1.1.1</t>
  </si>
  <si>
    <t>Diszperziós festés műanyag bázisú vizes-diszperziós  fehér vagy gyárilag színezett festékkel, új vagy régi lekapart, előkészített alapfelületen, vakolaton, két rétegben, tagolatlan sima felületen, HÉRA beltéri falfesték matt fehér.</t>
  </si>
  <si>
    <t>47-021-31.9.1-0137031</t>
  </si>
  <si>
    <t>47-031-3.12.2.1-0418751</t>
  </si>
  <si>
    <t>Külső fafelületek lazúrozása, gyalult felületen, oldószeres lazúrral, két rétegben, tagolatlan felületen, REVCO Wood-Line falazúr, natúr</t>
  </si>
  <si>
    <t>48-002-1.1.1.1.2</t>
  </si>
  <si>
    <t xml:space="preserve">Talajnedvesség elleni szigetelés; Bitumenes lemez szigetelés aljzatának kellősítése, egy rétegben, vízszintes felületen, vízbázisú bitumenemulzióval (enyhén nedves vagy száraz felületen), BAUDER BURKOLIT LF oldószermentes bitumenes kellősítő (bel- és kültéri alkalmazásra) ~0,3 l/m2, </t>
  </si>
  <si>
    <t>48-002-1.1.1.2.1</t>
  </si>
  <si>
    <t xml:space="preserve">Talajnedvesség elleni szigetelés; Bitumenes lemez szigetelés aljzatának kellősítése, egy rétegben, függőleges felületen, oldószeres hideg bitumenmázzal (száraz felületen), BAUDER BURKOLIT V oldószeres bitumenes kellősítő (kültéri alkalmazásra) ~0,3 l/m2, GISCODE BBP 30, </t>
  </si>
  <si>
    <t>48-002-1.3.1.2</t>
  </si>
  <si>
    <t xml:space="preserve">Talajnedvesség elleni szigetelés; Padlószigetelés, egy rétegben, minimum 4,0 mm vastag elasztomerbitumenes (SBS modifikált vagy SBS/oxidált duo) lemezzel, aljzathoz foltonként vagy sávokban olvasztásos ragasztással, átlapolásoknál teljes felületű hegesztéssel fektetve, VILLAS E-PV 4 F/K Extra, poliészterfátyol hordozórétegű, 4 mm vastagságú, elasztomerbitumenes (SBS modifikált) lemez, </t>
  </si>
  <si>
    <t>48-002-1.4.1.2</t>
  </si>
  <si>
    <t xml:space="preserve">Talajnedvesség elleni szigetelés; Lábazatszigetelés terepcsatlakozás felett 30 cm magasságig felvezetve, egy rétegben, minimum 4,0 mm vastag elasztomerbitumenes (SBS modifikált) lemezzel, az aljzathoz teljes felületű lángolvasztásos ragasztással, az átlapolásoknál teljes felületű hegesztéssel fektetve (rögzítés külön tételben), VILLAS E-G 4 F/K Extra, üvegszövet hordozórétegű, 4 mm vastagságú, elasztomerbitumenes (SBS modifikált) lemez, </t>
  </si>
  <si>
    <t>48-007-21.1.1.4</t>
  </si>
  <si>
    <t>Külső fal; Homlokzati fal hő- és/vagy hangszigetelése, falazott vagy monolit vasbeton szerkezeten, függőleges felületen, (rögzítés, vakolás, légrés kialakítása külön tételben) vékonyvakolat alatti érdesített felületű extrudált polisztirolhab lemezzel, RAVATHERM XPS 300WB (STYROFOAM IB-A) 100 érdesített felületű extrudált polisztirolhab hőszigetelő lemez, 100x600x1250 mm, λ↓D=0,034 W/mK, RTH300WB100</t>
  </si>
  <si>
    <t>48-007-21.1.1.6</t>
  </si>
  <si>
    <t>Külső fal; Homlokzati fal hő- és/vagy hangszigetelése, falazott vagy monolit vasbeton szerkezeten, függőleges felületen, (rögzítés, vakolás, légrés kialakítása külön tételben) ásványi hőszigetelő lappal, Multipor ásványi hőszigetelő lap, 150 mm</t>
  </si>
  <si>
    <t>48-007-41.1.1.1.2-0113050</t>
  </si>
  <si>
    <t>Födém; Padló hő-, hangszigetelő anyag elhelyezése, vízszintes felületen, aljzatbeton alá, úsztató rétegként vagy talajon fekvő padlószerkezetben, expandált polisztirolhab lemezzel, AUSTROTHERM AT-N100 expandált polisztirolhab hőszigetelő lemez, 1000x500x100 mm</t>
  </si>
  <si>
    <t>48-007-41.1.5.1</t>
  </si>
  <si>
    <t>Födém; Padló hő-, hangszigetelő anyag elhelyezése, vízszintes felületen, nem járható födémre (zárófödém, padlásfödém), szálas szigetelő anyaggal (üveggyapot, kőzetgyapot), URSA DF 39 kasírozatlan többfunkciós ásványgyapot (üveggyapot) hő- és hangszigetelő tekercs, λ↓D=0,039 (W/mK), 200 mm.</t>
  </si>
  <si>
    <t>48-007-56.1.3.1</t>
  </si>
  <si>
    <t>48-010-2.1.2.1</t>
  </si>
  <si>
    <t>Homlokzati hőszigetelés, üvegszövetháló-erősített komplett hőszigetelő rendszerrel, (ragasztó, hőszigetelés, simitóhabarcs, háló, alapozó, védőbevonat), mechanikai rögzítéssel, kiegészítő profilok külön tételben szerepelnek, egyenes él-képzésű, homlokzati EPS hőszigetelő lapokkal, cementbázisú ragasztóporból képzett ragasztóba, tagolatlan, sík, függőleges falon, MAPEI Mapetherm Trend 12 cm hőszig. vastagság (MT. ragasztótapasz+EPS+ dűbel+Mapetherm Net+Universal BaseCoat+Acrycolor Tonachino 1,5mm)</t>
  </si>
  <si>
    <t>48-014-4.3</t>
  </si>
  <si>
    <t>Üzemi-használati víz elleni, víznyomásnak nem kitett helyzetű,  kerámia vagy GRES lapburkolat alatti függőleges falszigetelés bevonatszigeteléssel, két rétegben, minimum 2,0 mm száraz rétegvastagságú egykomponensű szigetelőhabarccsal, glettvassal vagy simítóval felhordva, MUREXIN PD 1K Profi vastagfólia</t>
  </si>
  <si>
    <t>48-014-7.3</t>
  </si>
  <si>
    <t>Üzemi-használati víz elleni, víznyomásnak nem kitett helyzetű,  kerámia vagy GRES lapburkolat alatti padlószigetelés bevonatszigeteléssel, két rétegben, minimum 2,0 mm száraz rétegvastagságú egykomponensű szigetelőhabarccsal,glettvassal vagy simítóval felhordva, MUREXIN PD 1K Profi vastagfólia</t>
  </si>
  <si>
    <t>48-031-1.4.1.2</t>
  </si>
  <si>
    <t>ker.m2</t>
  </si>
  <si>
    <t>48-031-1.6.5.3</t>
  </si>
  <si>
    <t>62-001-1.1</t>
  </si>
  <si>
    <t>Szegélyek bontása bármely anyagból; kiemelt vagy süllyesztett szegélyek, futósorok, betongerendával</t>
  </si>
  <si>
    <t>62-001-3.1</t>
  </si>
  <si>
    <t>Kiskő, keramit és téglaburkolat bontása, homokos kavicságyazattal</t>
  </si>
  <si>
    <t>62-002-1.4.2</t>
  </si>
  <si>
    <t>Kiemelt szegély készítése, alapárok kiemelésével, beton alapgerendával és megtámasztással, hézagolással, előregyártott szegélykőből vagy cölöpökből, 100 cm hosszú elemekből, A Beton-Viacolor kiemelt szegélykő, 100x15x25 cm, szürke C12/15 - XN(H) - 16 - F1 - CEM 32,5, m = 6,3 finomsági modulussal</t>
  </si>
  <si>
    <t>62-003-31.1/M</t>
  </si>
  <si>
    <t>62-003-6-0110811</t>
  </si>
  <si>
    <t>62-003-83.3</t>
  </si>
  <si>
    <t>Vakvezető és jelzőkő készítése, homokágyazatra fektetve, 40×40×4, 40x40x6 vagy 35x35x8 - 40×40×8 cm-es méretben</t>
  </si>
  <si>
    <t>53-021-1.1.1</t>
  </si>
  <si>
    <t>53-021/K</t>
  </si>
  <si>
    <t>48-005-1.65.1</t>
  </si>
  <si>
    <t>Csapadékvíz elleni szigetelés; Tisztasági sáv kialakítása és termőréteg elválasztás zöldtetőnél, 50 cm széles kavicssáv készítése  falak és tetőfelépítmények mellett, összefolyók körül, termőréteggel egyező vastagságban</t>
  </si>
  <si>
    <t>Horganyzott kültéri acél korlátok helyszíni festése:RAL7026 Antracit színben 2 réteg műgyanta kötőanyagú oldószertartalmú festékkel Ferrolux -DS-Primer-OC festékkel, 60µ vastagságban.</t>
  </si>
  <si>
    <t>tétel sor
szám</t>
  </si>
  <si>
    <t>tétel száma</t>
  </si>
  <si>
    <t>B1.1</t>
  </si>
  <si>
    <t>B1.2</t>
  </si>
  <si>
    <t>71-001-1.2.2.1-0110016</t>
  </si>
  <si>
    <t>71-001-1.2.2.3-0110036</t>
  </si>
  <si>
    <t>71-001-1.2.2.1-0110000</t>
  </si>
  <si>
    <t>M71-010-4.5-0143136</t>
  </si>
  <si>
    <t>M71-010-16.6-0146054</t>
  </si>
  <si>
    <t>M71-010-4.5-0143174</t>
  </si>
  <si>
    <t>M71-010-12.11.1.2.6-0115294</t>
  </si>
  <si>
    <t>71-005-2.51.2-0232040</t>
  </si>
  <si>
    <t>71-005-2.51.5-0230252</t>
  </si>
  <si>
    <t>71-005-2.51.6-0533587</t>
  </si>
  <si>
    <t>71-005-2.63.1.1-0231570</t>
  </si>
  <si>
    <t>71-005-2.63.1.2-0231612</t>
  </si>
  <si>
    <t>M71-005-2.53.8-0530969</t>
  </si>
  <si>
    <t>M71-005-2.62-0231634</t>
  </si>
  <si>
    <t>M71-009-7.2-0626034.1</t>
  </si>
  <si>
    <t>M71-009-7.2-0626034.2</t>
  </si>
  <si>
    <t>71-007-31.3.1.1-0317481</t>
  </si>
  <si>
    <t>71-007-31.3.1.1-0317481.1</t>
  </si>
  <si>
    <t>K71-012-0</t>
  </si>
  <si>
    <t>M71-005-2.85.1-0223191</t>
  </si>
  <si>
    <t>71-002-52.1-0336641</t>
  </si>
  <si>
    <t>71-002-52.1-0336551</t>
  </si>
  <si>
    <t>71-002-52.1-0336573</t>
  </si>
  <si>
    <t>71-002-52.1-0336571</t>
  </si>
  <si>
    <t>71-002-52.5-0336653</t>
  </si>
  <si>
    <t>71-002-52.1-0336641.1</t>
  </si>
  <si>
    <t>71-002-52.1-0336641.2</t>
  </si>
  <si>
    <t>K1.1</t>
  </si>
  <si>
    <t>K1.2</t>
  </si>
  <si>
    <t>K1.3</t>
  </si>
  <si>
    <t>K1.4</t>
  </si>
  <si>
    <t>K1.5</t>
  </si>
  <si>
    <t>K1.6</t>
  </si>
  <si>
    <t>M71-009-8-0632135.1</t>
  </si>
  <si>
    <t>M71-009-8-0632135.2</t>
  </si>
  <si>
    <t>M71-009-8-0632135.3</t>
  </si>
  <si>
    <t>71-001-48.2.2.1.2-0543194</t>
  </si>
  <si>
    <t>71-001-1.2.2.3-0110038</t>
  </si>
  <si>
    <t>71-013-7.2-0310386</t>
  </si>
  <si>
    <t>1-013-7.2-0310386</t>
  </si>
  <si>
    <t>71-013-7.4</t>
  </si>
  <si>
    <t>71-013-7.5</t>
  </si>
  <si>
    <t>71-013-7.6</t>
  </si>
  <si>
    <t>71-013-7.7</t>
  </si>
  <si>
    <t>71-013-7.8</t>
  </si>
  <si>
    <t>71-013-7.9</t>
  </si>
  <si>
    <t>71-013-10</t>
  </si>
  <si>
    <t>71-001-1.2.2.3-0110037</t>
  </si>
  <si>
    <r>
      <t xml:space="preserve">A költségvetési kiírás mindegyik tétele egy komplett szolgáltatásnak felel meg, ezért benne foglaltatnak a szállítási költségek, építési munkák, állványozási-szerelési munkák, építési segédeszközök, szerelési segédeszközök, akkor is ha ezek az egyes tételekben nincsenek külön kimutatva. A költségvetési kiírás és az ebben szereplő mennyiségek </t>
    </r>
    <r>
      <rPr>
        <sz val="10"/>
        <color indexed="10"/>
        <rFont val="Times New Roman CE"/>
        <family val="1"/>
        <charset val="238"/>
      </rPr>
      <t>2021.01.29</t>
    </r>
    <r>
      <rPr>
        <sz val="10"/>
        <rFont val="Times New Roman CE"/>
        <family val="1"/>
        <charset val="238"/>
      </rPr>
      <t xml:space="preserve">-én készült  tervek alapján készültek, csak a tervekkel együtt érvényesek. A költségvetési kiírás és a tervek között jelentkező esetleges eltérések esetén a tervek a mérvadóak. A mennyiségek előirányzatok, azokat Vállalkozó ellenőrizni, pontosítani köteles, meghatározása Vállakozó kockázatát képezi.   Az esetlegesen kimaradt tételek nem mentesítik a Vállakozót a terv szerinti megoldás szakszerű kivitelezésétől és annak megfelelő ár-, illetve határidő vállalás betartása alól. Tételek mennyiségileg, minőségileg szakági tervekkel együtt pontosítandó, együtt kezelendő! </t>
    </r>
  </si>
  <si>
    <t>Orvosi rendelő részére R jelű áramköri elosztó szekrény, a GE-303 számú rajz szerinti készülékekkel összeállítva, telepítve, beüzemelve. A szekrényben 20% szabadhely fenntartásával: 3 soros 42 modulos falba süllyeszthető kiselosztó.</t>
  </si>
  <si>
    <t>Védőnői szolgálat részére L jelű áramköri elosztó szekrény, a GE-302 számú rajz szerinti készülékekkel összeállítva, telepítve, beüzemelve. A szekrényben 20% szabadhely fenntartásával: 3 soros 42 modulos falba süllyeszthető kiselosztó.</t>
  </si>
  <si>
    <t>Felvilágosításkérésre javított, Orvosi rendelő árazott költségbecslés</t>
  </si>
  <si>
    <t>Készült: Budapest, 2021.09.22.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</si>
</sst>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F_t_-;\-* #,##0.00\ _F_t_-;_-* &quot;-&quot;??\ _F_t_-;_-@_-"/>
    <numFmt numFmtId="165" formatCode="0.0"/>
    <numFmt numFmtId="166" formatCode="#,##0\ &quot;Ft&quot;"/>
    <numFmt numFmtId="167" formatCode="_-* #,##0\ _F_t_-;\-* #,##0\ _F_t_-;_-* &quot;-&quot;??\ _F_t_-;_-@_-"/>
    <numFmt numFmtId="168" formatCode="###\ ###\ ###\ ##0"/>
  </numFmts>
  <fonts count="37">
    <font>
      <sz val="10"/>
      <name val="Arial"/>
      <charset val="1"/>
    </font>
    <font>
      <sz val="11"/>
      <color theme="1"/>
      <name val="Calibri"/>
      <family val="2"/>
      <charset val="238"/>
      <scheme val="minor"/>
    </font>
    <font>
      <sz val="10"/>
      <name val="Arial"/>
      <family val="2"/>
      <charset val="238"/>
    </font>
    <font>
      <b/>
      <sz val="10"/>
      <name val="Times New Roman"/>
      <family val="1"/>
      <charset val="238"/>
    </font>
    <font>
      <b/>
      <sz val="10"/>
      <name val="Times New Roman"/>
      <family val="1"/>
      <charset val="238"/>
    </font>
    <font>
      <sz val="10"/>
      <name val="Times New Roman"/>
      <family val="1"/>
      <charset val="238"/>
    </font>
    <font>
      <b/>
      <sz val="10"/>
      <name val="Times New Roman"/>
      <family val="1"/>
      <charset val="238"/>
    </font>
    <font>
      <b/>
      <sz val="11"/>
      <name val="Times New Roman"/>
      <family val="1"/>
      <charset val="238"/>
    </font>
    <font>
      <b/>
      <sz val="10"/>
      <name val="Times New Roman"/>
      <family val="1"/>
      <charset val="238"/>
    </font>
    <font>
      <b/>
      <sz val="14"/>
      <name val="Times New Roman"/>
      <family val="1"/>
      <charset val="238"/>
    </font>
    <font>
      <sz val="10"/>
      <name val="Times New Roman"/>
      <family val="1"/>
      <charset val="238"/>
    </font>
    <font>
      <sz val="10"/>
      <name val="Times New Roman"/>
      <family val="1"/>
      <charset val="238"/>
    </font>
    <font>
      <sz val="10"/>
      <name val="Arial"/>
      <family val="2"/>
      <charset val="238"/>
    </font>
    <font>
      <sz val="10"/>
      <name val="Times New Roman"/>
      <family val="1"/>
      <charset val="238"/>
    </font>
    <font>
      <b/>
      <sz val="10"/>
      <name val="Times New Roman"/>
      <family val="1"/>
      <charset val="238"/>
    </font>
    <font>
      <sz val="12"/>
      <name val="Arial"/>
      <family val="2"/>
      <charset val="238"/>
    </font>
    <font>
      <sz val="12"/>
      <name val="Times New Roman"/>
      <family val="1"/>
      <charset val="238"/>
    </font>
    <font>
      <sz val="10"/>
      <name val="Arial CE"/>
      <charset val="238"/>
    </font>
    <font>
      <b/>
      <sz val="10"/>
      <name val="Arial"/>
      <family val="2"/>
      <charset val="238"/>
    </font>
    <font>
      <sz val="9"/>
      <name val="Times New Roman"/>
      <family val="1"/>
      <charset val="238"/>
    </font>
    <font>
      <b/>
      <sz val="9"/>
      <name val="Times New Roman"/>
      <family val="1"/>
      <charset val="238"/>
    </font>
    <font>
      <b/>
      <sz val="12"/>
      <name val="Times New Roman"/>
      <family val="1"/>
      <charset val="238"/>
    </font>
    <font>
      <sz val="10"/>
      <name val="Times New Roman CE"/>
      <family val="1"/>
      <charset val="238"/>
    </font>
    <font>
      <sz val="10"/>
      <color indexed="10"/>
      <name val="Times New Roman CE"/>
      <family val="1"/>
      <charset val="238"/>
    </font>
    <font>
      <sz val="11"/>
      <color theme="1"/>
      <name val="Calibri"/>
      <family val="2"/>
      <charset val="238"/>
      <scheme val="minor"/>
    </font>
    <font>
      <b/>
      <sz val="8"/>
      <color theme="1"/>
      <name val="Times New Roman"/>
      <family val="1"/>
      <charset val="238"/>
    </font>
    <font>
      <b/>
      <sz val="10"/>
      <color theme="1"/>
      <name val="Times New Roman"/>
      <family val="1"/>
      <charset val="238"/>
    </font>
    <font>
      <b/>
      <sz val="10"/>
      <color theme="1"/>
      <name val="Times New Roman CE"/>
      <charset val="238"/>
    </font>
    <font>
      <sz val="10"/>
      <color theme="1"/>
      <name val="Times New Roman"/>
      <family val="1"/>
      <charset val="238"/>
    </font>
    <font>
      <sz val="10"/>
      <color theme="1"/>
      <name val="terc time"/>
      <charset val="2"/>
    </font>
    <font>
      <b/>
      <sz val="10"/>
      <color theme="1"/>
      <name val="terc time"/>
      <charset val="2"/>
    </font>
    <font>
      <sz val="8"/>
      <color theme="1"/>
      <name val="Times New Roman"/>
      <family val="1"/>
      <charset val="238"/>
    </font>
    <font>
      <b/>
      <sz val="9"/>
      <color theme="1"/>
      <name val="Times New Roman"/>
      <family val="1"/>
      <charset val="238"/>
    </font>
    <font>
      <sz val="9"/>
      <color theme="1"/>
      <name val="Times New Roman"/>
      <family val="1"/>
      <charset val="238"/>
    </font>
    <font>
      <sz val="9"/>
      <color theme="1"/>
      <name val="terc time"/>
      <charset val="2"/>
    </font>
    <font>
      <b/>
      <sz val="9"/>
      <color theme="1"/>
      <name val="terc time"/>
      <charset val="2"/>
    </font>
    <font>
      <sz val="10"/>
      <color theme="1"/>
      <name val="Times New Roman CE"/>
      <charset val="238"/>
    </font>
  </fonts>
  <fills count="5">
    <fill>
      <patternFill patternType="none"/>
    </fill>
    <fill>
      <patternFill patternType="gray125"/>
    </fill>
    <fill>
      <patternFill patternType="solid">
        <fgColor indexed="22"/>
        <bgColor indexed="22"/>
      </patternFill>
    </fill>
    <fill>
      <patternFill patternType="solid">
        <fgColor theme="1" tint="0.499984740745262"/>
        <bgColor indexed="64"/>
      </patternFill>
    </fill>
    <fill>
      <patternFill patternType="solid">
        <fgColor theme="0" tint="-0.34998626667073579"/>
        <bgColor indexed="64"/>
      </patternFill>
    </fill>
  </fills>
  <borders count="18">
    <border>
      <left/>
      <right/>
      <top/>
      <bottom/>
      <diagonal/>
    </border>
    <border>
      <left style="thin">
        <color indexed="64"/>
      </left>
      <right style="thin">
        <color indexed="64"/>
      </right>
      <top style="thin">
        <color indexed="8"/>
      </top>
      <bottom style="thin">
        <color indexed="8"/>
      </bottom>
      <diagonal/>
    </border>
    <border>
      <left/>
      <right/>
      <top style="thin">
        <color indexed="64"/>
      </top>
      <bottom style="double">
        <color indexed="64"/>
      </bottom>
      <diagonal/>
    </border>
    <border>
      <left style="thin">
        <color indexed="22"/>
      </left>
      <right style="thin">
        <color indexed="22"/>
      </right>
      <top style="thin">
        <color indexed="22"/>
      </top>
      <bottom/>
      <diagonal/>
    </border>
    <border>
      <left/>
      <right/>
      <top/>
      <bottom style="thin">
        <color indexed="8"/>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8"/>
      </top>
      <bottom style="thin">
        <color indexed="64"/>
      </bottom>
      <diagonal/>
    </border>
    <border>
      <left style="thin">
        <color indexed="22"/>
      </left>
      <right style="thin">
        <color indexed="22"/>
      </right>
      <top style="thin">
        <color indexed="8"/>
      </top>
      <bottom style="thin">
        <color indexed="8"/>
      </bottom>
      <diagonal/>
    </border>
    <border>
      <left/>
      <right/>
      <top style="thin">
        <color indexed="64"/>
      </top>
      <bottom/>
      <diagonal/>
    </border>
    <border>
      <left/>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5">
    <xf numFmtId="0" fontId="0" fillId="0" borderId="0" applyNumberForma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0" fontId="24" fillId="0" borderId="0"/>
    <xf numFmtId="0" fontId="1" fillId="0" borderId="0"/>
  </cellStyleXfs>
  <cellXfs count="183">
    <xf numFmtId="0" fontId="0" fillId="0" borderId="0" xfId="0"/>
    <xf numFmtId="0" fontId="3" fillId="2" borderId="1" xfId="0" applyFont="1" applyFill="1" applyBorder="1" applyAlignment="1" applyProtection="1">
      <alignment horizontal="left" vertical="top" wrapText="1"/>
    </xf>
    <xf numFmtId="0" fontId="4" fillId="2" borderId="1" xfId="0" applyFont="1" applyFill="1" applyBorder="1" applyAlignment="1" applyProtection="1">
      <alignment horizontal="right" vertical="top" wrapText="1"/>
    </xf>
    <xf numFmtId="0" fontId="5" fillId="0" borderId="0" xfId="0" applyFont="1" applyFill="1" applyBorder="1" applyAlignment="1" applyProtection="1">
      <alignment vertical="top" wrapText="1"/>
    </xf>
    <xf numFmtId="166" fontId="6" fillId="0" borderId="0" xfId="0" applyNumberFormat="1" applyFont="1" applyFill="1" applyBorder="1" applyAlignment="1" applyProtection="1">
      <alignment vertical="top" wrapText="1"/>
    </xf>
    <xf numFmtId="0" fontId="3"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2" xfId="0" applyFont="1" applyFill="1" applyBorder="1" applyAlignment="1" applyProtection="1">
      <alignment vertical="top" wrapText="1"/>
    </xf>
    <xf numFmtId="10" fontId="10" fillId="0" borderId="3" xfId="0" applyNumberFormat="1" applyFont="1" applyFill="1" applyBorder="1" applyAlignment="1" applyProtection="1">
      <alignment horizontal="right" vertical="top" wrapText="1"/>
    </xf>
    <xf numFmtId="0" fontId="12" fillId="0" borderId="0" xfId="0" applyFont="1"/>
    <xf numFmtId="0" fontId="13" fillId="0" borderId="0" xfId="0" applyFont="1" applyFill="1" applyBorder="1" applyAlignment="1" applyProtection="1">
      <alignment vertical="top" wrapText="1"/>
    </xf>
    <xf numFmtId="0" fontId="9" fillId="0" borderId="4" xfId="0" applyFont="1" applyFill="1" applyBorder="1" applyAlignment="1" applyProtection="1">
      <alignment horizontal="center" vertical="top" wrapText="1"/>
    </xf>
    <xf numFmtId="0" fontId="14" fillId="0" borderId="0" xfId="0" applyFont="1" applyFill="1" applyBorder="1" applyAlignment="1" applyProtection="1">
      <alignment vertical="top" wrapText="1"/>
    </xf>
    <xf numFmtId="0" fontId="15" fillId="0" borderId="0" xfId="0" applyFont="1" applyBorder="1"/>
    <xf numFmtId="0" fontId="2" fillId="0" borderId="0" xfId="0" applyFont="1" applyAlignment="1">
      <alignment horizontal="right"/>
    </xf>
    <xf numFmtId="0" fontId="0" fillId="0" borderId="0" xfId="0" applyBorder="1"/>
    <xf numFmtId="0" fontId="5" fillId="0" borderId="0" xfId="0" applyFont="1" applyFill="1" applyBorder="1" applyAlignment="1" applyProtection="1">
      <alignment horizontal="right" vertical="top" wrapText="1"/>
    </xf>
    <xf numFmtId="0" fontId="3" fillId="0" borderId="0" xfId="0" applyFont="1" applyFill="1" applyBorder="1" applyAlignment="1" applyProtection="1">
      <alignment vertical="top"/>
    </xf>
    <xf numFmtId="0" fontId="2" fillId="0" borderId="0" xfId="0" applyFont="1"/>
    <xf numFmtId="167" fontId="2" fillId="0" borderId="0" xfId="1" applyNumberFormat="1" applyFont="1"/>
    <xf numFmtId="0" fontId="5" fillId="0" borderId="0" xfId="0" applyFont="1" applyFill="1" applyBorder="1" applyAlignment="1" applyProtection="1">
      <alignment vertical="top"/>
    </xf>
    <xf numFmtId="167" fontId="0" fillId="0" borderId="0" xfId="1" applyNumberFormat="1" applyFont="1"/>
    <xf numFmtId="0" fontId="18" fillId="0" borderId="0" xfId="0" applyFont="1"/>
    <xf numFmtId="0" fontId="25" fillId="0" borderId="0" xfId="0" applyFont="1" applyBorder="1" applyAlignment="1">
      <alignment vertical="top" wrapText="1"/>
    </xf>
    <xf numFmtId="167" fontId="25" fillId="0" borderId="0" xfId="1" applyNumberFormat="1" applyFont="1" applyBorder="1" applyAlignment="1">
      <alignment vertical="top" wrapText="1"/>
    </xf>
    <xf numFmtId="0" fontId="26" fillId="3" borderId="0" xfId="0" applyFont="1" applyFill="1" applyBorder="1" applyAlignment="1">
      <alignment horizontal="left" vertical="top" wrapText="1"/>
    </xf>
    <xf numFmtId="0" fontId="26" fillId="3" borderId="0" xfId="0" applyFont="1" applyFill="1" applyBorder="1" applyAlignment="1">
      <alignment vertical="top" wrapText="1"/>
    </xf>
    <xf numFmtId="0" fontId="26" fillId="3" borderId="0" xfId="0" applyFont="1" applyFill="1" applyBorder="1" applyAlignment="1">
      <alignment horizontal="right" vertical="top" wrapText="1"/>
    </xf>
    <xf numFmtId="0" fontId="26" fillId="0" borderId="0" xfId="0" applyFont="1" applyBorder="1" applyAlignment="1">
      <alignment vertical="top" wrapText="1"/>
    </xf>
    <xf numFmtId="0" fontId="27" fillId="0" borderId="0" xfId="0" applyFont="1" applyBorder="1" applyAlignment="1">
      <alignment vertical="top" wrapText="1"/>
    </xf>
    <xf numFmtId="0" fontId="28" fillId="0" borderId="0" xfId="0" applyFont="1" applyAlignment="1">
      <alignment horizontal="left" vertical="top" wrapText="1"/>
    </xf>
    <xf numFmtId="0" fontId="28" fillId="0" borderId="0" xfId="0" applyFont="1" applyAlignment="1">
      <alignment vertical="top" wrapText="1"/>
    </xf>
    <xf numFmtId="0" fontId="28" fillId="0" borderId="0" xfId="0" applyFont="1" applyAlignment="1">
      <alignment horizontal="right" vertical="top" wrapText="1"/>
    </xf>
    <xf numFmtId="167" fontId="28" fillId="0" borderId="0" xfId="1" applyNumberFormat="1" applyFont="1" applyAlignment="1">
      <alignment horizontal="right" vertical="top" wrapText="1"/>
    </xf>
    <xf numFmtId="0" fontId="29" fillId="0" borderId="0" xfId="0" applyFont="1" applyAlignment="1">
      <alignment vertical="top" wrapText="1"/>
    </xf>
    <xf numFmtId="0" fontId="26" fillId="0" borderId="6" xfId="0" applyFont="1" applyBorder="1" applyAlignment="1">
      <alignment horizontal="left" vertical="top" wrapText="1"/>
    </xf>
    <xf numFmtId="0" fontId="26" fillId="0" borderId="6" xfId="0" applyFont="1" applyBorder="1" applyAlignment="1">
      <alignment vertical="top" wrapText="1"/>
    </xf>
    <xf numFmtId="0" fontId="26" fillId="0" borderId="6" xfId="0" applyFont="1" applyBorder="1" applyAlignment="1">
      <alignment horizontal="right" vertical="top" wrapText="1"/>
    </xf>
    <xf numFmtId="167" fontId="26" fillId="0" borderId="6" xfId="1" applyNumberFormat="1" applyFont="1" applyBorder="1" applyAlignment="1">
      <alignment horizontal="right" vertical="top" wrapText="1"/>
    </xf>
    <xf numFmtId="0" fontId="30" fillId="0" borderId="0" xfId="0" applyFont="1" applyBorder="1" applyAlignment="1">
      <alignment vertical="top" wrapText="1"/>
    </xf>
    <xf numFmtId="0" fontId="29" fillId="0" borderId="0" xfId="0" applyFont="1" applyAlignment="1">
      <alignment horizontal="left" vertical="top" wrapText="1"/>
    </xf>
    <xf numFmtId="0" fontId="29" fillId="0" borderId="0" xfId="0" applyFont="1" applyAlignment="1">
      <alignment horizontal="right" vertical="top" wrapText="1"/>
    </xf>
    <xf numFmtId="0" fontId="31" fillId="0" borderId="0" xfId="0" applyFont="1" applyBorder="1" applyAlignment="1">
      <alignment vertical="top" wrapText="1"/>
    </xf>
    <xf numFmtId="0" fontId="5" fillId="0" borderId="7" xfId="0" applyFont="1" applyBorder="1" applyAlignment="1">
      <alignment horizontal="center" vertical="center" wrapText="1"/>
    </xf>
    <xf numFmtId="167" fontId="5" fillId="0" borderId="7" xfId="1" applyNumberFormat="1" applyFont="1" applyBorder="1" applyAlignment="1">
      <alignment horizontal="center" vertical="center" wrapText="1"/>
    </xf>
    <xf numFmtId="0" fontId="5" fillId="0" borderId="0" xfId="0" applyFont="1"/>
    <xf numFmtId="0" fontId="5" fillId="0" borderId="7" xfId="0" applyFont="1" applyFill="1" applyBorder="1" applyAlignment="1">
      <alignment horizontal="center" vertical="center" wrapText="1"/>
    </xf>
    <xf numFmtId="167" fontId="5" fillId="0" borderId="7" xfId="1" applyNumberFormat="1" applyFont="1" applyFill="1" applyBorder="1" applyAlignment="1">
      <alignment horizontal="center" vertical="center" wrapText="1"/>
    </xf>
    <xf numFmtId="165" fontId="5" fillId="0" borderId="7" xfId="0" applyNumberFormat="1" applyFont="1" applyFill="1" applyBorder="1" applyAlignment="1">
      <alignment horizontal="center" vertical="center" wrapText="1"/>
    </xf>
    <xf numFmtId="0" fontId="5" fillId="0" borderId="0" xfId="0" applyFont="1" applyFill="1"/>
    <xf numFmtId="3" fontId="5" fillId="0" borderId="7" xfId="0" applyNumberFormat="1" applyFont="1" applyFill="1" applyBorder="1" applyAlignment="1">
      <alignment horizontal="center" vertical="center"/>
    </xf>
    <xf numFmtId="0" fontId="5" fillId="0" borderId="8" xfId="0" applyFont="1" applyBorder="1" applyAlignment="1">
      <alignment horizontal="center" vertical="center" wrapText="1"/>
    </xf>
    <xf numFmtId="0" fontId="5" fillId="0" borderId="8" xfId="0" applyFont="1" applyFill="1" applyBorder="1" applyAlignment="1">
      <alignment horizontal="center" vertical="center" wrapText="1"/>
    </xf>
    <xf numFmtId="0" fontId="3" fillId="0" borderId="9" xfId="0" applyFont="1" applyBorder="1" applyAlignment="1">
      <alignment vertical="center" wrapText="1"/>
    </xf>
    <xf numFmtId="0" fontId="3" fillId="0" borderId="9" xfId="0" applyFont="1" applyBorder="1" applyAlignment="1">
      <alignment vertical="center"/>
    </xf>
    <xf numFmtId="1" fontId="3" fillId="0" borderId="9" xfId="1" applyNumberFormat="1" applyFont="1" applyBorder="1" applyAlignment="1">
      <alignment horizontal="right" vertical="center"/>
    </xf>
    <xf numFmtId="167" fontId="3" fillId="0" borderId="9" xfId="1" applyNumberFormat="1" applyFont="1" applyBorder="1" applyAlignment="1">
      <alignment vertical="center"/>
    </xf>
    <xf numFmtId="1" fontId="5" fillId="0" borderId="0" xfId="1" applyNumberFormat="1" applyFont="1" applyAlignment="1">
      <alignment horizontal="right"/>
    </xf>
    <xf numFmtId="167" fontId="5" fillId="0" borderId="0" xfId="1" applyNumberFormat="1" applyFont="1"/>
    <xf numFmtId="0" fontId="5" fillId="3" borderId="7" xfId="0" applyFont="1" applyFill="1" applyBorder="1" applyAlignment="1">
      <alignment horizontal="center" vertical="center" wrapText="1"/>
    </xf>
    <xf numFmtId="1" fontId="5" fillId="3" borderId="7" xfId="1" applyNumberFormat="1" applyFont="1" applyFill="1" applyBorder="1" applyAlignment="1">
      <alignment horizontal="right" vertical="center" wrapText="1"/>
    </xf>
    <xf numFmtId="167" fontId="5" fillId="3" borderId="7" xfId="1" applyNumberFormat="1" applyFont="1" applyFill="1" applyBorder="1" applyAlignment="1">
      <alignment horizontal="center" vertical="center" wrapText="1"/>
    </xf>
    <xf numFmtId="0" fontId="19" fillId="0" borderId="7" xfId="0" applyFont="1" applyFill="1" applyBorder="1" applyAlignment="1">
      <alignment vertical="center" wrapText="1"/>
    </xf>
    <xf numFmtId="0" fontId="19" fillId="0" borderId="10" xfId="0" applyFont="1" applyBorder="1" applyAlignment="1">
      <alignment vertical="center" wrapText="1"/>
    </xf>
    <xf numFmtId="0" fontId="32" fillId="0" borderId="0" xfId="0" applyFont="1" applyBorder="1" applyAlignment="1">
      <alignment vertical="top" wrapText="1"/>
    </xf>
    <xf numFmtId="0" fontId="32" fillId="0" borderId="5" xfId="0" applyFont="1" applyBorder="1" applyAlignment="1">
      <alignment vertical="top" wrapText="1"/>
    </xf>
    <xf numFmtId="0" fontId="33" fillId="0" borderId="0" xfId="0" applyFont="1" applyBorder="1" applyAlignment="1">
      <alignment vertical="top" wrapText="1"/>
    </xf>
    <xf numFmtId="0" fontId="32" fillId="0" borderId="2" xfId="0" applyFont="1" applyBorder="1" applyAlignment="1">
      <alignment vertical="top" wrapText="1"/>
    </xf>
    <xf numFmtId="0" fontId="33" fillId="0" borderId="0" xfId="0" applyFont="1" applyAlignment="1">
      <alignment vertical="top" wrapText="1"/>
    </xf>
    <xf numFmtId="0" fontId="32" fillId="0" borderId="6" xfId="0" applyFont="1" applyBorder="1" applyAlignment="1">
      <alignment vertical="top" wrapText="1"/>
    </xf>
    <xf numFmtId="0" fontId="34" fillId="0" borderId="0" xfId="0" applyFont="1" applyAlignment="1">
      <alignment vertical="top" wrapText="1"/>
    </xf>
    <xf numFmtId="0" fontId="33" fillId="0" borderId="0" xfId="0" applyFont="1" applyAlignment="1">
      <alignment horizontal="left" vertical="top" wrapText="1"/>
    </xf>
    <xf numFmtId="0" fontId="33" fillId="0" borderId="0" xfId="0" applyFont="1" applyAlignment="1">
      <alignment horizontal="right" vertical="top" wrapText="1"/>
    </xf>
    <xf numFmtId="167" fontId="33" fillId="0" borderId="0" xfId="1" applyNumberFormat="1" applyFont="1" applyAlignment="1">
      <alignment horizontal="right" vertical="top" wrapText="1"/>
    </xf>
    <xf numFmtId="0" fontId="32" fillId="0" borderId="6" xfId="0" applyFont="1" applyBorder="1" applyAlignment="1">
      <alignment horizontal="left" vertical="top" wrapText="1"/>
    </xf>
    <xf numFmtId="0" fontId="32" fillId="0" borderId="6" xfId="0" applyFont="1" applyBorder="1" applyAlignment="1">
      <alignment horizontal="right" vertical="top" wrapText="1"/>
    </xf>
    <xf numFmtId="167" fontId="32" fillId="0" borderId="6" xfId="1" applyNumberFormat="1" applyFont="1" applyBorder="1" applyAlignment="1">
      <alignment horizontal="right" vertical="top" wrapText="1"/>
    </xf>
    <xf numFmtId="0" fontId="35" fillId="0" borderId="0" xfId="0" applyFont="1" applyBorder="1" applyAlignment="1">
      <alignment vertical="top" wrapText="1"/>
    </xf>
    <xf numFmtId="0" fontId="34" fillId="0" borderId="0" xfId="0" applyFont="1" applyAlignment="1">
      <alignment horizontal="left" vertical="top" wrapText="1"/>
    </xf>
    <xf numFmtId="0" fontId="34" fillId="0" borderId="0" xfId="0" applyFont="1" applyAlignment="1">
      <alignment horizontal="right" vertical="top" wrapText="1"/>
    </xf>
    <xf numFmtId="0" fontId="19" fillId="0" borderId="0" xfId="0" applyFont="1" applyFill="1" applyBorder="1" applyAlignment="1" applyProtection="1">
      <alignment vertical="top" wrapText="1"/>
    </xf>
    <xf numFmtId="0" fontId="19" fillId="0" borderId="0" xfId="0" applyFont="1" applyFill="1" applyBorder="1" applyAlignment="1" applyProtection="1">
      <alignment horizontal="left" vertical="top" wrapText="1"/>
    </xf>
    <xf numFmtId="0" fontId="20" fillId="0" borderId="2" xfId="0" applyFont="1" applyFill="1" applyBorder="1" applyAlignment="1" applyProtection="1">
      <alignment vertical="top" wrapText="1"/>
    </xf>
    <xf numFmtId="0" fontId="20" fillId="0" borderId="0" xfId="0" applyFont="1" applyFill="1" applyBorder="1" applyAlignment="1" applyProtection="1">
      <alignment vertical="top" wrapText="1"/>
    </xf>
    <xf numFmtId="0" fontId="20" fillId="0" borderId="11" xfId="0" applyFont="1" applyFill="1" applyBorder="1" applyAlignment="1" applyProtection="1">
      <alignment horizontal="left" vertical="top" wrapText="1"/>
    </xf>
    <xf numFmtId="0" fontId="20" fillId="0" borderId="0" xfId="0" applyFont="1" applyFill="1" applyBorder="1" applyAlignment="1" applyProtection="1">
      <alignment horizontal="left" vertical="top" wrapText="1"/>
    </xf>
    <xf numFmtId="0" fontId="20" fillId="0" borderId="0" xfId="0" applyFont="1" applyFill="1" applyBorder="1" applyAlignment="1" applyProtection="1">
      <alignment horizontal="right" vertical="top" wrapText="1"/>
    </xf>
    <xf numFmtId="0" fontId="20" fillId="0" borderId="6" xfId="0" applyFont="1" applyFill="1" applyBorder="1" applyAlignment="1" applyProtection="1">
      <alignment vertical="top" wrapText="1"/>
    </xf>
    <xf numFmtId="1" fontId="20" fillId="0" borderId="0" xfId="0" applyNumberFormat="1" applyFont="1" applyFill="1" applyBorder="1" applyAlignment="1" applyProtection="1">
      <alignment vertical="top" wrapText="1"/>
    </xf>
    <xf numFmtId="0" fontId="20" fillId="0" borderId="12" xfId="0" applyFont="1" applyFill="1" applyBorder="1" applyAlignment="1" applyProtection="1">
      <alignment vertical="top" wrapText="1"/>
    </xf>
    <xf numFmtId="165" fontId="20" fillId="0" borderId="0" xfId="0" applyNumberFormat="1" applyFont="1" applyFill="1" applyBorder="1" applyAlignment="1" applyProtection="1">
      <alignment vertical="top" wrapText="1"/>
    </xf>
    <xf numFmtId="1" fontId="19" fillId="0" borderId="0" xfId="0" applyNumberFormat="1" applyFont="1" applyFill="1" applyBorder="1" applyAlignment="1" applyProtection="1">
      <alignment vertical="top" wrapText="1"/>
    </xf>
    <xf numFmtId="1" fontId="20" fillId="0" borderId="12" xfId="0" applyNumberFormat="1" applyFont="1" applyFill="1" applyBorder="1" applyAlignment="1" applyProtection="1">
      <alignment vertical="top" wrapText="1"/>
    </xf>
    <xf numFmtId="3" fontId="20" fillId="0" borderId="0" xfId="0" applyNumberFormat="1" applyFont="1" applyFill="1" applyBorder="1" applyAlignment="1" applyProtection="1">
      <alignment vertical="top" wrapText="1"/>
    </xf>
    <xf numFmtId="3" fontId="20" fillId="0" borderId="0" xfId="0" applyNumberFormat="1" applyFont="1" applyFill="1" applyBorder="1" applyAlignment="1" applyProtection="1">
      <alignment horizontal="right" vertical="top" wrapText="1"/>
    </xf>
    <xf numFmtId="3" fontId="20" fillId="0" borderId="6" xfId="0" applyNumberFormat="1" applyFont="1" applyFill="1" applyBorder="1" applyAlignment="1" applyProtection="1">
      <alignment vertical="top" wrapText="1"/>
    </xf>
    <xf numFmtId="3" fontId="20" fillId="0" borderId="12" xfId="0" applyNumberFormat="1" applyFont="1" applyFill="1" applyBorder="1" applyAlignment="1" applyProtection="1">
      <alignment vertical="top" wrapText="1"/>
    </xf>
    <xf numFmtId="167" fontId="26" fillId="0" borderId="6" xfId="1" applyNumberFormat="1" applyFont="1" applyFill="1" applyBorder="1" applyAlignment="1">
      <alignment horizontal="right" vertical="top" wrapText="1"/>
    </xf>
    <xf numFmtId="0" fontId="29" fillId="0" borderId="0" xfId="0" applyFont="1" applyFill="1" applyAlignment="1">
      <alignment horizontal="right" vertical="top" wrapText="1"/>
    </xf>
    <xf numFmtId="49" fontId="5" fillId="0" borderId="7" xfId="0" applyNumberFormat="1" applyFont="1" applyBorder="1" applyAlignment="1">
      <alignment horizontal="center" vertical="center" wrapText="1"/>
    </xf>
    <xf numFmtId="0" fontId="28" fillId="0" borderId="0" xfId="0" applyFont="1" applyFill="1" applyAlignment="1">
      <alignment vertical="top" wrapText="1"/>
    </xf>
    <xf numFmtId="0" fontId="28" fillId="0" borderId="0" xfId="0" applyFont="1" applyFill="1" applyAlignment="1">
      <alignment horizontal="right" vertical="top" wrapText="1"/>
    </xf>
    <xf numFmtId="0" fontId="28" fillId="0" borderId="0" xfId="0" applyFont="1" applyFill="1" applyAlignment="1">
      <alignment horizontal="left" vertical="top" wrapText="1"/>
    </xf>
    <xf numFmtId="0" fontId="5" fillId="0" borderId="6" xfId="0" applyFont="1" applyFill="1" applyBorder="1" applyAlignment="1" applyProtection="1">
      <alignment vertical="top" wrapText="1"/>
    </xf>
    <xf numFmtId="0" fontId="0" fillId="0" borderId="6" xfId="0" applyBorder="1"/>
    <xf numFmtId="166" fontId="6" fillId="0" borderId="6" xfId="0" applyNumberFormat="1" applyFont="1" applyFill="1" applyBorder="1" applyAlignment="1" applyProtection="1">
      <alignment vertical="top" wrapText="1"/>
    </xf>
    <xf numFmtId="167" fontId="33" fillId="0" borderId="0" xfId="0" applyNumberFormat="1" applyFont="1" applyBorder="1" applyAlignment="1">
      <alignment vertical="top" wrapText="1"/>
    </xf>
    <xf numFmtId="166" fontId="0" fillId="0" borderId="0" xfId="0" applyNumberFormat="1"/>
    <xf numFmtId="0" fontId="26" fillId="4" borderId="0" xfId="0" applyFont="1" applyFill="1" applyBorder="1" applyAlignment="1">
      <alignment horizontal="left" vertical="top" wrapText="1"/>
    </xf>
    <xf numFmtId="0" fontId="26" fillId="4" borderId="0" xfId="0" applyFont="1" applyFill="1" applyBorder="1" applyAlignment="1">
      <alignment vertical="top" wrapText="1"/>
    </xf>
    <xf numFmtId="0" fontId="26" fillId="4" borderId="0" xfId="0" applyFont="1" applyFill="1" applyBorder="1" applyAlignment="1">
      <alignment horizontal="right" vertical="top" wrapText="1"/>
    </xf>
    <xf numFmtId="0" fontId="28" fillId="0" borderId="0" xfId="0" applyFont="1" applyBorder="1" applyAlignment="1">
      <alignment horizontal="left" vertical="top" wrapText="1"/>
    </xf>
    <xf numFmtId="0" fontId="28" fillId="0" borderId="0" xfId="0" applyFont="1" applyBorder="1" applyAlignment="1">
      <alignment vertical="top" wrapText="1"/>
    </xf>
    <xf numFmtId="0" fontId="28" fillId="0" borderId="0" xfId="0" applyFont="1" applyBorder="1" applyAlignment="1">
      <alignment horizontal="right" vertical="top" wrapText="1"/>
    </xf>
    <xf numFmtId="0" fontId="29" fillId="0" borderId="0" xfId="0" applyFont="1" applyBorder="1" applyAlignment="1">
      <alignment vertical="top" wrapText="1"/>
    </xf>
    <xf numFmtId="0" fontId="28" fillId="0" borderId="0" xfId="0" applyFont="1" applyBorder="1" applyAlignment="1">
      <alignment horizontal="center" vertical="center" wrapText="1"/>
    </xf>
    <xf numFmtId="49" fontId="28" fillId="0" borderId="0" xfId="0" applyNumberFormat="1" applyFont="1" applyBorder="1" applyAlignment="1">
      <alignment horizontal="center" vertical="center" wrapText="1"/>
    </xf>
    <xf numFmtId="0" fontId="28" fillId="0" borderId="13" xfId="0" applyFont="1" applyBorder="1" applyAlignment="1">
      <alignment horizontal="left" vertical="top" wrapText="1"/>
    </xf>
    <xf numFmtId="0" fontId="28" fillId="0" borderId="13" xfId="0" applyFont="1" applyBorder="1" applyAlignment="1">
      <alignment vertical="top" wrapText="1"/>
    </xf>
    <xf numFmtId="0" fontId="28" fillId="0" borderId="13" xfId="0" applyFont="1" applyBorder="1" applyAlignment="1">
      <alignment horizontal="right" vertical="top" wrapText="1"/>
    </xf>
    <xf numFmtId="0" fontId="32" fillId="0" borderId="0" xfId="0" applyFont="1" applyBorder="1" applyAlignment="1">
      <alignment horizontal="left" vertical="top" wrapText="1"/>
    </xf>
    <xf numFmtId="0" fontId="32" fillId="0" borderId="0" xfId="0" applyFont="1" applyBorder="1" applyAlignment="1">
      <alignment horizontal="right" vertical="top" wrapText="1"/>
    </xf>
    <xf numFmtId="167" fontId="32" fillId="0" borderId="0" xfId="1" applyNumberFormat="1" applyFont="1" applyBorder="1" applyAlignment="1">
      <alignment horizontal="right" vertical="top" wrapText="1"/>
    </xf>
    <xf numFmtId="49" fontId="28" fillId="0" borderId="0" xfId="0" applyNumberFormat="1" applyFont="1" applyBorder="1" applyAlignment="1">
      <alignment vertical="top" wrapText="1"/>
    </xf>
    <xf numFmtId="0" fontId="28" fillId="0" borderId="5" xfId="0" applyFont="1" applyBorder="1" applyAlignment="1">
      <alignment horizontal="left" vertical="top" wrapText="1"/>
    </xf>
    <xf numFmtId="0" fontId="28" fillId="0" borderId="5" xfId="0" applyFont="1" applyBorder="1" applyAlignment="1">
      <alignment vertical="top" wrapText="1"/>
    </xf>
    <xf numFmtId="0" fontId="28" fillId="0" borderId="5" xfId="0" applyFont="1" applyBorder="1" applyAlignment="1">
      <alignment horizontal="right" vertical="top" wrapText="1"/>
    </xf>
    <xf numFmtId="0" fontId="28" fillId="0" borderId="14" xfId="0" applyFont="1" applyBorder="1" applyAlignment="1">
      <alignment horizontal="left" vertical="top" wrapText="1"/>
    </xf>
    <xf numFmtId="0" fontId="26" fillId="0" borderId="13" xfId="0" applyFont="1" applyBorder="1" applyAlignment="1">
      <alignment horizontal="left" vertical="top" wrapText="1"/>
    </xf>
    <xf numFmtId="0" fontId="26" fillId="0" borderId="13" xfId="0" applyFont="1" applyBorder="1" applyAlignment="1">
      <alignment vertical="top" wrapText="1"/>
    </xf>
    <xf numFmtId="0" fontId="26" fillId="0" borderId="13" xfId="0" applyFont="1" applyBorder="1" applyAlignment="1">
      <alignment horizontal="right" vertical="top" wrapText="1"/>
    </xf>
    <xf numFmtId="167" fontId="26" fillId="0" borderId="13" xfId="1" applyNumberFormat="1" applyFont="1" applyBorder="1" applyAlignment="1">
      <alignment horizontal="right" vertical="top" wrapText="1"/>
    </xf>
    <xf numFmtId="0" fontId="28" fillId="0" borderId="14" xfId="0" applyFont="1" applyBorder="1" applyAlignment="1">
      <alignment vertical="top" wrapText="1"/>
    </xf>
    <xf numFmtId="0" fontId="26" fillId="0" borderId="0" xfId="0" applyFont="1" applyBorder="1" applyAlignment="1">
      <alignment horizontal="left" vertical="top" wrapText="1"/>
    </xf>
    <xf numFmtId="0" fontId="26" fillId="0" borderId="0" xfId="0" applyFont="1" applyBorder="1" applyAlignment="1">
      <alignment horizontal="right" vertical="top" wrapText="1"/>
    </xf>
    <xf numFmtId="167" fontId="26" fillId="0" borderId="0" xfId="1" applyNumberFormat="1" applyFont="1" applyBorder="1" applyAlignment="1">
      <alignment horizontal="right" vertical="top" wrapText="1"/>
    </xf>
    <xf numFmtId="49" fontId="28" fillId="0" borderId="0" xfId="0" applyNumberFormat="1" applyFont="1" applyAlignment="1">
      <alignment vertical="top" wrapText="1"/>
    </xf>
    <xf numFmtId="0" fontId="28" fillId="0" borderId="0" xfId="0" applyFont="1" applyBorder="1" applyAlignment="1">
      <alignment horizontal="right" vertical="center" wrapText="1"/>
    </xf>
    <xf numFmtId="0" fontId="2" fillId="0" borderId="0" xfId="0" quotePrefix="1" applyFont="1" applyAlignment="1">
      <alignment horizontal="right"/>
    </xf>
    <xf numFmtId="0" fontId="20" fillId="0" borderId="11" xfId="0" applyFont="1" applyFill="1" applyBorder="1" applyAlignment="1" applyProtection="1">
      <alignment horizontal="center" vertical="top" wrapText="1"/>
    </xf>
    <xf numFmtId="0" fontId="20" fillId="0" borderId="0" xfId="0" applyFont="1" applyFill="1" applyBorder="1" applyAlignment="1" applyProtection="1">
      <alignment horizontal="center" vertical="top" wrapText="1"/>
    </xf>
    <xf numFmtId="0" fontId="20" fillId="0" borderId="0" xfId="0" applyFont="1" applyFill="1" applyBorder="1" applyAlignment="1" applyProtection="1">
      <alignment vertical="top"/>
    </xf>
    <xf numFmtId="0" fontId="19" fillId="0" borderId="0" xfId="0" applyFont="1" applyFill="1" applyBorder="1" applyAlignment="1" applyProtection="1">
      <alignment vertical="top"/>
    </xf>
    <xf numFmtId="0" fontId="20" fillId="2" borderId="1" xfId="0" applyFont="1" applyFill="1" applyBorder="1" applyAlignment="1" applyProtection="1">
      <alignment horizontal="left" vertical="top" wrapText="1"/>
    </xf>
    <xf numFmtId="0" fontId="20" fillId="2" borderId="1" xfId="0" applyFont="1" applyFill="1" applyBorder="1" applyAlignment="1" applyProtection="1">
      <alignment horizontal="right" vertical="top" wrapText="1"/>
    </xf>
    <xf numFmtId="3" fontId="20" fillId="2" borderId="1" xfId="0" applyNumberFormat="1" applyFont="1" applyFill="1" applyBorder="1" applyAlignment="1" applyProtection="1">
      <alignment horizontal="right" vertical="top" wrapText="1"/>
    </xf>
    <xf numFmtId="0" fontId="19" fillId="0" borderId="0" xfId="0" applyFont="1"/>
    <xf numFmtId="167" fontId="19" fillId="0" borderId="0" xfId="1" applyNumberFormat="1" applyFont="1"/>
    <xf numFmtId="3" fontId="19" fillId="0" borderId="0" xfId="0" applyNumberFormat="1" applyFont="1"/>
    <xf numFmtId="0" fontId="20" fillId="0" borderId="0" xfId="0" applyFont="1"/>
    <xf numFmtId="0" fontId="32" fillId="0" borderId="0" xfId="0" applyFont="1" applyAlignment="1">
      <alignment vertical="top" wrapText="1"/>
    </xf>
    <xf numFmtId="168" fontId="33" fillId="0" borderId="0" xfId="0" applyNumberFormat="1" applyFont="1" applyAlignment="1">
      <alignment vertical="top"/>
    </xf>
    <xf numFmtId="168" fontId="32" fillId="0" borderId="0" xfId="0" applyNumberFormat="1" applyFont="1" applyAlignment="1">
      <alignment vertical="top" wrapText="1"/>
    </xf>
    <xf numFmtId="1" fontId="19" fillId="0" borderId="0" xfId="0" applyNumberFormat="1" applyFont="1"/>
    <xf numFmtId="0" fontId="32" fillId="0" borderId="0" xfId="0" applyFont="1"/>
    <xf numFmtId="0" fontId="20" fillId="0" borderId="0" xfId="0" applyFont="1" applyBorder="1"/>
    <xf numFmtId="0" fontId="19" fillId="0" borderId="0" xfId="0" applyFont="1" applyBorder="1"/>
    <xf numFmtId="0" fontId="20" fillId="0" borderId="0" xfId="0" applyFont="1" applyFill="1"/>
    <xf numFmtId="0" fontId="5" fillId="0" borderId="0" xfId="0" applyFont="1" applyBorder="1" applyAlignment="1">
      <alignment horizontal="center" vertical="center" wrapText="1"/>
    </xf>
    <xf numFmtId="0" fontId="0" fillId="0" borderId="0" xfId="0" applyBorder="1" applyAlignment="1">
      <alignment horizontal="center"/>
    </xf>
    <xf numFmtId="0" fontId="36" fillId="0" borderId="0" xfId="0" applyFont="1" applyAlignment="1">
      <alignment horizontal="right" vertical="top" wrapText="1"/>
    </xf>
    <xf numFmtId="0" fontId="21" fillId="0" borderId="0" xfId="0" applyFont="1" applyFill="1" applyBorder="1" applyAlignment="1" applyProtection="1">
      <alignment horizontal="center" vertical="top" wrapText="1"/>
    </xf>
    <xf numFmtId="0" fontId="16" fillId="0" borderId="0" xfId="0" applyFont="1" applyFill="1" applyBorder="1" applyAlignment="1" applyProtection="1">
      <alignment horizontal="center" vertical="top" wrapText="1"/>
    </xf>
    <xf numFmtId="166" fontId="11" fillId="0" borderId="0" xfId="0" applyNumberFormat="1" applyFont="1" applyFill="1" applyBorder="1" applyAlignment="1" applyProtection="1">
      <alignment horizontal="center" vertical="top" wrapText="1"/>
    </xf>
    <xf numFmtId="0" fontId="22" fillId="0" borderId="0" xfId="0" applyFont="1" applyBorder="1" applyAlignment="1">
      <alignment horizontal="left" vertical="top" wrapText="1"/>
    </xf>
    <xf numFmtId="166" fontId="8" fillId="0" borderId="2" xfId="0" applyNumberFormat="1" applyFont="1" applyFill="1" applyBorder="1" applyAlignment="1" applyProtection="1">
      <alignment horizontal="center" vertical="top" wrapText="1"/>
    </xf>
    <xf numFmtId="0" fontId="20" fillId="0" borderId="15" xfId="0" applyFont="1" applyFill="1" applyBorder="1" applyAlignment="1" applyProtection="1">
      <alignment horizontal="center" vertical="top" wrapText="1"/>
    </xf>
    <xf numFmtId="0" fontId="20" fillId="0" borderId="6" xfId="0" applyFont="1" applyFill="1" applyBorder="1" applyAlignment="1" applyProtection="1">
      <alignment horizontal="center" vertical="top" wrapText="1"/>
    </xf>
    <xf numFmtId="0" fontId="20" fillId="0" borderId="6" xfId="0" applyFont="1" applyFill="1" applyBorder="1" applyAlignment="1" applyProtection="1">
      <alignment horizontal="right" vertical="top" wrapText="1"/>
    </xf>
    <xf numFmtId="0" fontId="20" fillId="0" borderId="16" xfId="0" applyFont="1" applyFill="1" applyBorder="1" applyAlignment="1" applyProtection="1">
      <alignment horizontal="right" vertical="top" wrapText="1"/>
    </xf>
    <xf numFmtId="166" fontId="19" fillId="0" borderId="0" xfId="0" applyNumberFormat="1" applyFont="1" applyFill="1" applyBorder="1" applyAlignment="1" applyProtection="1">
      <alignment horizontal="center" vertical="top" wrapText="1"/>
    </xf>
    <xf numFmtId="0" fontId="19" fillId="0" borderId="0" xfId="0" applyFont="1" applyFill="1" applyBorder="1" applyAlignment="1" applyProtection="1">
      <alignment horizontal="center" vertical="top" wrapText="1"/>
    </xf>
    <xf numFmtId="166" fontId="19" fillId="0" borderId="0" xfId="0" applyNumberFormat="1" applyFont="1" applyFill="1" applyBorder="1" applyAlignment="1" applyProtection="1">
      <alignment horizontal="right" vertical="top" wrapText="1"/>
    </xf>
    <xf numFmtId="0" fontId="19" fillId="0" borderId="0" xfId="0" applyFont="1" applyFill="1" applyBorder="1" applyAlignment="1" applyProtection="1">
      <alignment horizontal="right" vertical="top" wrapText="1"/>
    </xf>
    <xf numFmtId="166" fontId="20" fillId="0" borderId="2" xfId="0" applyNumberFormat="1" applyFont="1" applyFill="1" applyBorder="1" applyAlignment="1" applyProtection="1">
      <alignment horizontal="center" vertical="top" wrapText="1"/>
    </xf>
    <xf numFmtId="166" fontId="20" fillId="0" borderId="2" xfId="0" applyNumberFormat="1" applyFont="1" applyFill="1" applyBorder="1" applyAlignment="1" applyProtection="1">
      <alignment horizontal="right" vertical="top" wrapText="1"/>
    </xf>
    <xf numFmtId="0" fontId="32" fillId="0" borderId="5" xfId="0" applyFont="1" applyBorder="1" applyAlignment="1">
      <alignment horizontal="center" vertical="top" wrapText="1"/>
    </xf>
    <xf numFmtId="167" fontId="33" fillId="0" borderId="13" xfId="1" applyNumberFormat="1" applyFont="1" applyBorder="1" applyAlignment="1">
      <alignment horizontal="center" vertical="top" wrapText="1"/>
    </xf>
    <xf numFmtId="167" fontId="33" fillId="0" borderId="0" xfId="1" applyNumberFormat="1" applyFont="1" applyAlignment="1">
      <alignment horizontal="center" vertical="top" wrapText="1"/>
    </xf>
    <xf numFmtId="167" fontId="32" fillId="0" borderId="2" xfId="1" applyNumberFormat="1" applyFont="1" applyBorder="1" applyAlignment="1">
      <alignment horizontal="center" vertical="top" wrapText="1"/>
    </xf>
    <xf numFmtId="167" fontId="32" fillId="0" borderId="17" xfId="1" applyNumberFormat="1" applyFont="1" applyBorder="1" applyAlignment="1">
      <alignment horizontal="center" vertical="top" wrapText="1"/>
    </xf>
    <xf numFmtId="167" fontId="33" fillId="0" borderId="5" xfId="1" applyNumberFormat="1" applyFont="1" applyBorder="1" applyAlignment="1">
      <alignment horizontal="center" vertical="top" wrapText="1"/>
    </xf>
    <xf numFmtId="167" fontId="33" fillId="0" borderId="0" xfId="1" applyNumberFormat="1" applyFont="1" applyBorder="1" applyAlignment="1">
      <alignment horizontal="center" vertical="top" wrapText="1"/>
    </xf>
  </cellXfs>
  <cellStyles count="5">
    <cellStyle name="Ezres" xfId="1" builtinId="3"/>
    <cellStyle name="Ezres 2" xfId="2" xr:uid="{00000000-0005-0000-0000-000001000000}"/>
    <cellStyle name="Normál" xfId="0" builtinId="0"/>
    <cellStyle name="Normál 2" xfId="3" xr:uid="{00000000-0005-0000-0000-000003000000}"/>
    <cellStyle name="Normál 2 2" xfId="4" xr:uid="{1ED1C44F-FBF0-46D4-A06D-C62FF7E8673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493395</xdr:colOff>
      <xdr:row>1</xdr:row>
      <xdr:rowOff>135255</xdr:rowOff>
    </xdr:to>
    <xdr:pic>
      <xdr:nvPicPr>
        <xdr:cNvPr id="3" name="Kép 2">
          <a:extLst>
            <a:ext uri="{FF2B5EF4-FFF2-40B4-BE49-F238E27FC236}">
              <a16:creationId xmlns:a16="http://schemas.microsoft.com/office/drawing/2014/main" id="{D38F8041-8ED7-48AA-AA6D-B10703F039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9580" y="0"/>
          <a:ext cx="5972175" cy="11334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H44"/>
  <sheetViews>
    <sheetView tabSelected="1" zoomScaleNormal="100" workbookViewId="0">
      <selection activeCell="D18" sqref="D18"/>
    </sheetView>
  </sheetViews>
  <sheetFormatPr defaultRowHeight="13.2"/>
  <cols>
    <col min="1" max="1" width="6.5546875" customWidth="1"/>
    <col min="2" max="2" width="33.6640625" customWidth="1"/>
    <col min="3" max="3" width="9.88671875" customWidth="1"/>
    <col min="4" max="4" width="18" customWidth="1"/>
    <col min="5" max="5" width="18.33203125" customWidth="1"/>
    <col min="6" max="6" width="20" customWidth="1"/>
    <col min="7" max="8" width="15.6640625" customWidth="1"/>
  </cols>
  <sheetData>
    <row r="1" spans="2:5" ht="78.599999999999994" customHeight="1">
      <c r="B1" s="10"/>
    </row>
    <row r="4" spans="2:5">
      <c r="B4" t="s">
        <v>4</v>
      </c>
      <c r="D4" s="18" t="s">
        <v>798</v>
      </c>
    </row>
    <row r="5" spans="2:5" ht="17.399999999999999" customHeight="1">
      <c r="B5" s="12" t="s">
        <v>8</v>
      </c>
    </row>
    <row r="6" spans="2:5">
      <c r="B6" s="10" t="s">
        <v>7</v>
      </c>
    </row>
    <row r="7" spans="2:5">
      <c r="B7" s="5"/>
    </row>
    <row r="8" spans="2:5" s="9" customFormat="1">
      <c r="B8" s="10" t="s">
        <v>5</v>
      </c>
    </row>
    <row r="9" spans="2:5" s="9" customFormat="1" ht="25.5" customHeight="1">
      <c r="B9" s="5" t="s">
        <v>10</v>
      </c>
    </row>
    <row r="10" spans="2:5" s="9" customFormat="1">
      <c r="B10" s="10"/>
    </row>
    <row r="11" spans="2:5" s="9" customFormat="1">
      <c r="B11" s="10" t="s">
        <v>6</v>
      </c>
    </row>
    <row r="12" spans="2:5" s="9" customFormat="1" ht="26.4">
      <c r="B12" s="10" t="s">
        <v>9</v>
      </c>
    </row>
    <row r="14" spans="2:5">
      <c r="B14" s="5" t="s">
        <v>262</v>
      </c>
    </row>
    <row r="16" spans="2:5" ht="15.6">
      <c r="B16" s="161" t="s">
        <v>797</v>
      </c>
      <c r="C16" s="161"/>
      <c r="D16" s="161"/>
      <c r="E16" s="161"/>
    </row>
    <row r="17" spans="1:8" s="13" customFormat="1" ht="15.6">
      <c r="B17" s="162" t="s">
        <v>11</v>
      </c>
      <c r="C17" s="162"/>
      <c r="D17" s="162"/>
      <c r="E17" s="162"/>
    </row>
    <row r="18" spans="1:8" ht="17.399999999999999">
      <c r="B18" s="11"/>
      <c r="C18" s="11"/>
      <c r="D18" s="11"/>
      <c r="E18" s="11"/>
    </row>
    <row r="19" spans="1:8">
      <c r="B19" s="1" t="s">
        <v>0</v>
      </c>
      <c r="C19" s="2"/>
      <c r="D19" s="2" t="s">
        <v>1</v>
      </c>
      <c r="E19" s="2" t="s">
        <v>2</v>
      </c>
    </row>
    <row r="20" spans="1:8">
      <c r="A20" s="14" t="s">
        <v>12</v>
      </c>
      <c r="B20" s="3" t="s">
        <v>219</v>
      </c>
      <c r="D20" s="4">
        <f>építészet!D23</f>
        <v>14000159</v>
      </c>
      <c r="E20" s="4">
        <f>építészet!F23</f>
        <v>14395048</v>
      </c>
    </row>
    <row r="21" spans="1:8">
      <c r="A21" s="14" t="s">
        <v>13</v>
      </c>
      <c r="B21" s="3" t="s">
        <v>15</v>
      </c>
      <c r="D21" s="4"/>
      <c r="E21" s="4"/>
    </row>
    <row r="22" spans="1:8">
      <c r="A22" s="138" t="s">
        <v>507</v>
      </c>
      <c r="B22" s="16" t="s">
        <v>21</v>
      </c>
      <c r="D22" s="4">
        <f>fűtés!D12</f>
        <v>1250188</v>
      </c>
      <c r="E22" s="4">
        <f>fűtés!F12</f>
        <v>922954</v>
      </c>
      <c r="F22" s="107"/>
    </row>
    <row r="23" spans="1:8">
      <c r="A23" s="138" t="s">
        <v>252</v>
      </c>
      <c r="B23" s="16" t="s">
        <v>22</v>
      </c>
      <c r="D23" s="4">
        <f>gáz!D12</f>
        <v>416136</v>
      </c>
      <c r="E23" s="4">
        <f>gáz!F12</f>
        <v>910854</v>
      </c>
      <c r="F23" s="107"/>
    </row>
    <row r="24" spans="1:8">
      <c r="A24" s="138" t="s">
        <v>253</v>
      </c>
      <c r="B24" s="16" t="s">
        <v>23</v>
      </c>
      <c r="D24" s="4">
        <f>'víz-csatorna'!D13</f>
        <v>3712065</v>
      </c>
      <c r="E24" s="4">
        <f>'víz-csatorna'!F13</f>
        <v>1980057</v>
      </c>
      <c r="F24" s="107"/>
    </row>
    <row r="25" spans="1:8">
      <c r="A25" s="138" t="s">
        <v>254</v>
      </c>
      <c r="B25" s="16" t="s">
        <v>24</v>
      </c>
      <c r="D25" s="4">
        <f>hűtés!D10</f>
        <v>1966866</v>
      </c>
      <c r="E25" s="4">
        <f>hűtés!F10</f>
        <v>943233</v>
      </c>
      <c r="F25" s="107"/>
    </row>
    <row r="26" spans="1:8">
      <c r="A26" s="138" t="s">
        <v>255</v>
      </c>
      <c r="B26" s="16" t="s">
        <v>25</v>
      </c>
      <c r="D26" s="4">
        <f>szellőzés!D10</f>
        <v>328401</v>
      </c>
      <c r="E26" s="4">
        <f>szellőzés!F10</f>
        <v>676713</v>
      </c>
      <c r="F26" s="107"/>
      <c r="G26" s="107"/>
    </row>
    <row r="27" spans="1:8">
      <c r="A27" s="14" t="s">
        <v>14</v>
      </c>
      <c r="B27" s="3" t="s">
        <v>17</v>
      </c>
      <c r="C27" s="15"/>
      <c r="D27" s="4">
        <f>elektromos!H64</f>
        <v>4858951</v>
      </c>
      <c r="E27" s="4">
        <f>elektromos!I64</f>
        <v>4310936</v>
      </c>
    </row>
    <row r="28" spans="1:8">
      <c r="A28" s="14"/>
      <c r="B28" s="103" t="s">
        <v>20</v>
      </c>
      <c r="C28" s="104"/>
      <c r="D28" s="105">
        <f>SUM(D20:D27)</f>
        <v>26532766</v>
      </c>
      <c r="E28" s="105">
        <f>SUM(E20:E27)</f>
        <v>24139795</v>
      </c>
      <c r="G28" s="4"/>
      <c r="H28" s="4"/>
    </row>
    <row r="29" spans="1:8">
      <c r="B29" s="3" t="s">
        <v>18</v>
      </c>
      <c r="D29" s="163">
        <f>ROUND(D28+E28,0)</f>
        <v>50672561</v>
      </c>
      <c r="E29" s="163"/>
      <c r="G29" s="163"/>
      <c r="H29" s="163"/>
    </row>
    <row r="30" spans="1:8">
      <c r="B30" s="3" t="s">
        <v>19</v>
      </c>
      <c r="C30" s="8">
        <v>0.27</v>
      </c>
      <c r="D30" s="163">
        <f>ROUND(D29*C30,0)</f>
        <v>13681591</v>
      </c>
      <c r="E30" s="163"/>
    </row>
    <row r="31" spans="1:8" s="6" customFormat="1" ht="14.4" thickBot="1">
      <c r="B31" s="7" t="s">
        <v>3</v>
      </c>
      <c r="C31" s="7"/>
      <c r="D31" s="165">
        <f>ROUND(D30+D29,0)</f>
        <v>64354152</v>
      </c>
      <c r="E31" s="165"/>
    </row>
    <row r="32" spans="1:8" ht="13.8" thickTop="1"/>
    <row r="35" spans="2:6">
      <c r="D35" s="15"/>
    </row>
    <row r="36" spans="2:6">
      <c r="D36" s="15"/>
    </row>
    <row r="37" spans="2:6">
      <c r="D37" s="159"/>
    </row>
    <row r="38" spans="2:6">
      <c r="D38" s="159"/>
    </row>
    <row r="42" spans="2:6" ht="108" customHeight="1">
      <c r="B42" s="164" t="s">
        <v>794</v>
      </c>
      <c r="C42" s="164"/>
      <c r="D42" s="164"/>
      <c r="E42" s="164"/>
      <c r="F42" s="164"/>
    </row>
    <row r="43" spans="2:6" ht="42" customHeight="1">
      <c r="B43" s="164" t="s">
        <v>501</v>
      </c>
      <c r="C43" s="164"/>
      <c r="D43" s="164"/>
      <c r="E43" s="164"/>
      <c r="F43" s="164"/>
    </row>
    <row r="44" spans="2:6" ht="26.25" customHeight="1">
      <c r="B44" s="164" t="s">
        <v>502</v>
      </c>
      <c r="C44" s="164"/>
      <c r="D44" s="164"/>
      <c r="E44" s="164"/>
      <c r="F44" s="164"/>
    </row>
  </sheetData>
  <mergeCells count="9">
    <mergeCell ref="B44:F44"/>
    <mergeCell ref="D31:E31"/>
    <mergeCell ref="D30:E30"/>
    <mergeCell ref="D29:E29"/>
    <mergeCell ref="B16:E16"/>
    <mergeCell ref="B17:E17"/>
    <mergeCell ref="G29:H29"/>
    <mergeCell ref="B42:F42"/>
    <mergeCell ref="B43:F43"/>
  </mergeCells>
  <printOptions horizontalCentered="1"/>
  <pageMargins left="0.31496062992125984" right="0.31496062992125984" top="0.59055118110236227" bottom="0.35433070866141736" header="0.11811023622047245" footer="0.11811023622047245"/>
  <pageSetup paperSize="9" scale="93" pageOrder="overThenDown" orientation="portrait" useFirstPageNumber="1" horizontalDpi="300" verticalDpi="300" r:id="rId1"/>
  <headerFooter alignWithMargins="0">
    <oddHeader>&amp;C&amp;P</oddHeader>
    <oddFooter>&amp;C&amp;F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10"/>
  <sheetViews>
    <sheetView topLeftCell="D10" zoomScale="90" zoomScaleNormal="90" workbookViewId="0">
      <selection activeCell="H210" sqref="H210"/>
    </sheetView>
  </sheetViews>
  <sheetFormatPr defaultColWidth="9.109375" defaultRowHeight="12"/>
  <cols>
    <col min="1" max="1" width="4" style="146" customWidth="1"/>
    <col min="2" max="2" width="17.5546875" style="149" customWidth="1"/>
    <col min="3" max="3" width="31" style="146" customWidth="1"/>
    <col min="4" max="4" width="8.33203125" style="146" customWidth="1"/>
    <col min="5" max="5" width="5.33203125" style="146" customWidth="1"/>
    <col min="6" max="7" width="11.6640625" style="146" customWidth="1"/>
    <col min="8" max="9" width="20.6640625" style="148" customWidth="1"/>
    <col min="10" max="16384" width="9.109375" style="146"/>
  </cols>
  <sheetData>
    <row r="1" spans="1:8">
      <c r="A1" s="141" t="s">
        <v>10</v>
      </c>
      <c r="B1" s="141"/>
      <c r="F1" s="147"/>
    </row>
    <row r="2" spans="1:8">
      <c r="A2" s="142" t="s">
        <v>27</v>
      </c>
      <c r="B2" s="141"/>
      <c r="F2" s="147"/>
    </row>
    <row r="3" spans="1:8">
      <c r="F3" s="147"/>
    </row>
    <row r="4" spans="1:8">
      <c r="C4" s="149" t="s">
        <v>28</v>
      </c>
      <c r="F4" s="147"/>
    </row>
    <row r="6" spans="1:8">
      <c r="B6" s="139" t="s">
        <v>29</v>
      </c>
      <c r="C6" s="84" t="s">
        <v>0</v>
      </c>
      <c r="D6" s="166" t="s">
        <v>1</v>
      </c>
      <c r="E6" s="167"/>
      <c r="F6" s="168" t="s">
        <v>2</v>
      </c>
      <c r="G6" s="169"/>
    </row>
    <row r="7" spans="1:8">
      <c r="B7" s="140">
        <v>12</v>
      </c>
      <c r="C7" s="80" t="s">
        <v>506</v>
      </c>
      <c r="D7" s="170">
        <f>H29</f>
        <v>0</v>
      </c>
      <c r="E7" s="171"/>
      <c r="F7" s="172">
        <f>I29</f>
        <v>374877</v>
      </c>
      <c r="G7" s="173"/>
      <c r="H7" s="148">
        <f>SUM(D7:G7)</f>
        <v>374877</v>
      </c>
    </row>
    <row r="8" spans="1:8">
      <c r="B8" s="140" t="s">
        <v>30</v>
      </c>
      <c r="C8" s="80" t="s">
        <v>31</v>
      </c>
      <c r="D8" s="170">
        <f>H39</f>
        <v>1306460</v>
      </c>
      <c r="E8" s="171"/>
      <c r="F8" s="172">
        <f>I39</f>
        <v>1804197</v>
      </c>
      <c r="G8" s="173"/>
      <c r="H8" s="148">
        <f t="shared" ref="H8:H22" si="0">SUM(D8:G8)</f>
        <v>3110657</v>
      </c>
    </row>
    <row r="9" spans="1:8">
      <c r="B9" s="140" t="s">
        <v>32</v>
      </c>
      <c r="C9" s="80" t="s">
        <v>33</v>
      </c>
      <c r="D9" s="170">
        <f>H45</f>
        <v>360143</v>
      </c>
      <c r="E9" s="171"/>
      <c r="F9" s="172">
        <f>I45</f>
        <v>480061</v>
      </c>
      <c r="G9" s="173"/>
      <c r="H9" s="148">
        <f t="shared" si="0"/>
        <v>840204</v>
      </c>
    </row>
    <row r="10" spans="1:8">
      <c r="B10" s="140" t="s">
        <v>34</v>
      </c>
      <c r="C10" s="80" t="s">
        <v>35</v>
      </c>
      <c r="D10" s="170">
        <f>H55</f>
        <v>1420171</v>
      </c>
      <c r="E10" s="171"/>
      <c r="F10" s="172">
        <f>I55</f>
        <v>1972161</v>
      </c>
      <c r="G10" s="173"/>
      <c r="H10" s="148">
        <f t="shared" si="0"/>
        <v>3392332</v>
      </c>
    </row>
    <row r="11" spans="1:8" ht="24">
      <c r="B11" s="140" t="s">
        <v>36</v>
      </c>
      <c r="C11" s="80" t="s">
        <v>37</v>
      </c>
      <c r="D11" s="170">
        <f>H61</f>
        <v>17312</v>
      </c>
      <c r="E11" s="171"/>
      <c r="F11" s="172">
        <f>I61</f>
        <v>28770</v>
      </c>
      <c r="G11" s="173"/>
      <c r="H11" s="148">
        <f t="shared" si="0"/>
        <v>46082</v>
      </c>
    </row>
    <row r="12" spans="1:8">
      <c r="B12" s="140" t="s">
        <v>38</v>
      </c>
      <c r="C12" s="80" t="s">
        <v>39</v>
      </c>
      <c r="D12" s="170">
        <f>H77</f>
        <v>474900</v>
      </c>
      <c r="E12" s="171"/>
      <c r="F12" s="172">
        <f>I77</f>
        <v>1395414</v>
      </c>
      <c r="G12" s="173"/>
      <c r="H12" s="148">
        <f t="shared" si="0"/>
        <v>1870314</v>
      </c>
    </row>
    <row r="13" spans="1:8">
      <c r="B13" s="140" t="s">
        <v>40</v>
      </c>
      <c r="C13" s="80" t="s">
        <v>41</v>
      </c>
      <c r="D13" s="170">
        <f>H94</f>
        <v>348448</v>
      </c>
      <c r="E13" s="171"/>
      <c r="F13" s="172">
        <f>I94</f>
        <v>526641</v>
      </c>
      <c r="G13" s="173"/>
      <c r="H13" s="148">
        <f t="shared" si="0"/>
        <v>875089</v>
      </c>
    </row>
    <row r="14" spans="1:8">
      <c r="B14" s="140" t="s">
        <v>42</v>
      </c>
      <c r="C14" s="80" t="s">
        <v>43</v>
      </c>
      <c r="D14" s="170">
        <f>H108</f>
        <v>474315</v>
      </c>
      <c r="E14" s="171"/>
      <c r="F14" s="172">
        <f>I108</f>
        <v>1087973</v>
      </c>
      <c r="G14" s="173"/>
      <c r="H14" s="148">
        <f t="shared" si="0"/>
        <v>1562288</v>
      </c>
    </row>
    <row r="15" spans="1:8">
      <c r="B15" s="140" t="s">
        <v>44</v>
      </c>
      <c r="C15" s="80" t="s">
        <v>45</v>
      </c>
      <c r="D15" s="170">
        <f>H113</f>
        <v>0</v>
      </c>
      <c r="E15" s="171"/>
      <c r="F15" s="172">
        <f>I113</f>
        <v>177030</v>
      </c>
      <c r="G15" s="173"/>
      <c r="H15" s="148">
        <f t="shared" si="0"/>
        <v>177030</v>
      </c>
    </row>
    <row r="16" spans="1:8" ht="24">
      <c r="B16" s="140" t="s">
        <v>46</v>
      </c>
      <c r="C16" s="80" t="s">
        <v>47</v>
      </c>
      <c r="D16" s="170">
        <f>H126</f>
        <v>1176955</v>
      </c>
      <c r="E16" s="171"/>
      <c r="F16" s="172">
        <f>I126</f>
        <v>2498114</v>
      </c>
      <c r="G16" s="173"/>
      <c r="H16" s="148">
        <f t="shared" si="0"/>
        <v>3675069</v>
      </c>
    </row>
    <row r="17" spans="1:9">
      <c r="B17" s="140" t="s">
        <v>48</v>
      </c>
      <c r="C17" s="80" t="s">
        <v>49</v>
      </c>
      <c r="D17" s="170">
        <f>H138</f>
        <v>381567</v>
      </c>
      <c r="E17" s="171"/>
      <c r="F17" s="172">
        <f>I138</f>
        <v>169994</v>
      </c>
      <c r="G17" s="173"/>
      <c r="H17" s="148">
        <f t="shared" si="0"/>
        <v>551561</v>
      </c>
    </row>
    <row r="18" spans="1:9">
      <c r="B18" s="140" t="s">
        <v>50</v>
      </c>
      <c r="C18" s="80" t="s">
        <v>51</v>
      </c>
      <c r="D18" s="170">
        <f>H155</f>
        <v>3865091</v>
      </c>
      <c r="E18" s="171"/>
      <c r="F18" s="172">
        <f>I155</f>
        <v>343129</v>
      </c>
      <c r="G18" s="173"/>
      <c r="H18" s="148">
        <f t="shared" si="0"/>
        <v>4208220</v>
      </c>
    </row>
    <row r="19" spans="1:9">
      <c r="B19" s="140">
        <v>45</v>
      </c>
      <c r="C19" s="80" t="s">
        <v>52</v>
      </c>
      <c r="D19" s="170">
        <f>H172</f>
        <v>1740789</v>
      </c>
      <c r="E19" s="171"/>
      <c r="F19" s="172">
        <f>I172</f>
        <v>483878</v>
      </c>
      <c r="G19" s="173"/>
      <c r="H19" s="148">
        <f t="shared" si="0"/>
        <v>2224667</v>
      </c>
    </row>
    <row r="20" spans="1:9">
      <c r="B20" s="140">
        <v>47</v>
      </c>
      <c r="C20" s="80" t="s">
        <v>53</v>
      </c>
      <c r="D20" s="170">
        <f>H180</f>
        <v>164925</v>
      </c>
      <c r="E20" s="171"/>
      <c r="F20" s="172">
        <f>I180</f>
        <v>311705</v>
      </c>
      <c r="G20" s="173"/>
      <c r="H20" s="148">
        <f t="shared" si="0"/>
        <v>476630</v>
      </c>
    </row>
    <row r="21" spans="1:9">
      <c r="B21" s="140" t="s">
        <v>54</v>
      </c>
      <c r="C21" s="80" t="s">
        <v>55</v>
      </c>
      <c r="D21" s="170">
        <f>H198</f>
        <v>1808059</v>
      </c>
      <c r="E21" s="171"/>
      <c r="F21" s="172">
        <f>I198</f>
        <v>1589683</v>
      </c>
      <c r="G21" s="173"/>
      <c r="H21" s="148">
        <f t="shared" si="0"/>
        <v>3397742</v>
      </c>
    </row>
    <row r="22" spans="1:9">
      <c r="B22" s="140">
        <v>62</v>
      </c>
      <c r="C22" s="80" t="s">
        <v>56</v>
      </c>
      <c r="D22" s="170">
        <f>H210</f>
        <v>461024</v>
      </c>
      <c r="E22" s="171"/>
      <c r="F22" s="172">
        <f>I210</f>
        <v>1151421</v>
      </c>
      <c r="G22" s="173"/>
      <c r="H22" s="148">
        <f t="shared" si="0"/>
        <v>1612445</v>
      </c>
    </row>
    <row r="23" spans="1:9" ht="12.6" thickBot="1">
      <c r="A23" s="82"/>
      <c r="B23" s="82"/>
      <c r="C23" s="82" t="s">
        <v>57</v>
      </c>
      <c r="D23" s="174">
        <f>SUM(D7:E22)</f>
        <v>14000159</v>
      </c>
      <c r="E23" s="174"/>
      <c r="F23" s="175">
        <f>SUM(F7:G22)</f>
        <v>14395048</v>
      </c>
      <c r="G23" s="175"/>
      <c r="H23" s="148">
        <f>SUM(D23:G23)</f>
        <v>28395207</v>
      </c>
    </row>
    <row r="24" spans="1:9" ht="12.6" thickTop="1"/>
    <row r="26" spans="1:9" ht="22.8">
      <c r="A26" s="143" t="s">
        <v>29</v>
      </c>
      <c r="B26" s="143"/>
      <c r="C26" s="143" t="s">
        <v>58</v>
      </c>
      <c r="D26" s="144" t="s">
        <v>59</v>
      </c>
      <c r="E26" s="144" t="s">
        <v>60</v>
      </c>
      <c r="F26" s="144" t="s">
        <v>61</v>
      </c>
      <c r="G26" s="144" t="s">
        <v>62</v>
      </c>
      <c r="H26" s="145" t="s">
        <v>63</v>
      </c>
      <c r="I26" s="145" t="s">
        <v>64</v>
      </c>
    </row>
    <row r="27" spans="1:9">
      <c r="C27" s="149" t="s">
        <v>503</v>
      </c>
    </row>
    <row r="28" spans="1:9" ht="24">
      <c r="A28" s="80">
        <v>1</v>
      </c>
      <c r="B28" s="83" t="s">
        <v>508</v>
      </c>
      <c r="C28" s="80" t="s">
        <v>504</v>
      </c>
      <c r="D28" s="83">
        <v>1</v>
      </c>
      <c r="E28" s="80" t="s">
        <v>505</v>
      </c>
      <c r="F28" s="80"/>
      <c r="G28" s="80">
        <v>374877</v>
      </c>
      <c r="H28" s="93">
        <f>ROUND(F28*D28,0)</f>
        <v>0</v>
      </c>
      <c r="I28" s="93">
        <f>ROUND(G28*D28,0)</f>
        <v>374877</v>
      </c>
    </row>
    <row r="29" spans="1:9" s="83" customFormat="1" ht="11.4">
      <c r="A29" s="87"/>
      <c r="B29" s="87"/>
      <c r="C29" s="87" t="s">
        <v>67</v>
      </c>
      <c r="D29" s="87"/>
      <c r="E29" s="87"/>
      <c r="F29" s="87"/>
      <c r="G29" s="87"/>
      <c r="H29" s="95">
        <f>SUM(H28)</f>
        <v>0</v>
      </c>
      <c r="I29" s="95">
        <f>SUM(I28)</f>
        <v>374877</v>
      </c>
    </row>
    <row r="30" spans="1:9" s="83" customFormat="1" ht="11.4">
      <c r="H30" s="93"/>
      <c r="I30" s="93"/>
    </row>
    <row r="31" spans="1:9">
      <c r="C31" s="149" t="s">
        <v>70</v>
      </c>
    </row>
    <row r="32" spans="1:9" ht="36">
      <c r="A32" s="68">
        <v>1</v>
      </c>
      <c r="B32" s="150" t="s">
        <v>509</v>
      </c>
      <c r="C32" s="68" t="s">
        <v>510</v>
      </c>
      <c r="D32" s="150">
        <v>28.5</v>
      </c>
      <c r="E32" s="68" t="s">
        <v>65</v>
      </c>
      <c r="F32" s="160">
        <v>0</v>
      </c>
      <c r="G32" s="160">
        <v>45360</v>
      </c>
      <c r="H32" s="152">
        <f t="shared" ref="H32:H37" si="1">ROUND(F32*D32,0)</f>
        <v>0</v>
      </c>
      <c r="I32" s="152">
        <f t="shared" ref="I32:I37" si="2">ROUND(G32*D32,0)</f>
        <v>1292760</v>
      </c>
    </row>
    <row r="33" spans="1:9" ht="24">
      <c r="A33" s="68">
        <v>2</v>
      </c>
      <c r="B33" s="150" t="s">
        <v>511</v>
      </c>
      <c r="C33" s="68" t="s">
        <v>512</v>
      </c>
      <c r="D33" s="150">
        <v>28.5</v>
      </c>
      <c r="E33" s="68" t="s">
        <v>65</v>
      </c>
      <c r="F33" s="160">
        <v>7.9</v>
      </c>
      <c r="G33" s="160">
        <v>1818</v>
      </c>
      <c r="H33" s="152">
        <f t="shared" si="1"/>
        <v>225</v>
      </c>
      <c r="I33" s="152">
        <f t="shared" si="2"/>
        <v>51813</v>
      </c>
    </row>
    <row r="34" spans="1:9" ht="72">
      <c r="A34" s="68">
        <v>3</v>
      </c>
      <c r="B34" s="150" t="s">
        <v>513</v>
      </c>
      <c r="C34" s="68" t="s">
        <v>514</v>
      </c>
      <c r="D34" s="150">
        <v>14.3</v>
      </c>
      <c r="E34" s="68" t="s">
        <v>65</v>
      </c>
      <c r="F34" s="160">
        <v>3824</v>
      </c>
      <c r="G34" s="160">
        <v>13440</v>
      </c>
      <c r="H34" s="152">
        <f t="shared" si="1"/>
        <v>54683</v>
      </c>
      <c r="I34" s="152">
        <f t="shared" si="2"/>
        <v>192192</v>
      </c>
    </row>
    <row r="35" spans="1:9" ht="36">
      <c r="A35" s="68">
        <v>4</v>
      </c>
      <c r="B35" s="150" t="s">
        <v>515</v>
      </c>
      <c r="C35" s="68" t="s">
        <v>516</v>
      </c>
      <c r="D35" s="150">
        <v>25</v>
      </c>
      <c r="E35" s="68" t="s">
        <v>66</v>
      </c>
      <c r="F35" s="160">
        <v>49800</v>
      </c>
      <c r="G35" s="160">
        <v>0</v>
      </c>
      <c r="H35" s="152">
        <f t="shared" si="1"/>
        <v>1245000</v>
      </c>
      <c r="I35" s="152">
        <f t="shared" si="2"/>
        <v>0</v>
      </c>
    </row>
    <row r="36" spans="1:9" ht="36">
      <c r="A36" s="68">
        <v>5</v>
      </c>
      <c r="B36" s="150" t="s">
        <v>517</v>
      </c>
      <c r="C36" s="68" t="s">
        <v>518</v>
      </c>
      <c r="D36" s="150">
        <f>200/2</f>
        <v>100</v>
      </c>
      <c r="E36" s="68" t="s">
        <v>65</v>
      </c>
      <c r="F36" s="160">
        <v>0</v>
      </c>
      <c r="G36" s="160">
        <v>2150</v>
      </c>
      <c r="H36" s="152">
        <f t="shared" si="1"/>
        <v>0</v>
      </c>
      <c r="I36" s="152">
        <f t="shared" si="2"/>
        <v>215000</v>
      </c>
    </row>
    <row r="37" spans="1:9" ht="36">
      <c r="A37" s="68">
        <v>6</v>
      </c>
      <c r="B37" s="150" t="s">
        <v>519</v>
      </c>
      <c r="C37" s="68" t="s">
        <v>520</v>
      </c>
      <c r="D37" s="150">
        <v>8</v>
      </c>
      <c r="E37" s="68" t="s">
        <v>521</v>
      </c>
      <c r="F37" s="160">
        <v>819</v>
      </c>
      <c r="G37" s="160">
        <v>6554</v>
      </c>
      <c r="H37" s="152">
        <f t="shared" si="1"/>
        <v>6552</v>
      </c>
      <c r="I37" s="152">
        <f t="shared" si="2"/>
        <v>52432</v>
      </c>
    </row>
    <row r="38" spans="1:9">
      <c r="A38" s="80"/>
      <c r="B38" s="83"/>
      <c r="C38" s="80"/>
      <c r="D38" s="83"/>
      <c r="E38" s="80"/>
      <c r="F38" s="80"/>
      <c r="G38" s="80"/>
      <c r="H38" s="93"/>
      <c r="I38" s="93"/>
    </row>
    <row r="39" spans="1:9" s="83" customFormat="1" ht="11.4">
      <c r="A39" s="87"/>
      <c r="B39" s="87"/>
      <c r="C39" s="87" t="s">
        <v>67</v>
      </c>
      <c r="D39" s="87"/>
      <c r="E39" s="87"/>
      <c r="F39" s="87"/>
      <c r="G39" s="87"/>
      <c r="H39" s="95">
        <f>SUM(H32:H38)</f>
        <v>1306460</v>
      </c>
      <c r="I39" s="95">
        <f>SUM(I32:I38)</f>
        <v>1804197</v>
      </c>
    </row>
    <row r="41" spans="1:9">
      <c r="C41" s="149" t="s">
        <v>71</v>
      </c>
    </row>
    <row r="42" spans="1:9" ht="24">
      <c r="A42" s="68">
        <v>1</v>
      </c>
      <c r="B42" s="150" t="s">
        <v>522</v>
      </c>
      <c r="C42" s="68" t="s">
        <v>523</v>
      </c>
      <c r="D42" s="150">
        <v>10</v>
      </c>
      <c r="E42" s="68" t="s">
        <v>65</v>
      </c>
      <c r="F42" s="160">
        <v>0</v>
      </c>
      <c r="G42" s="160">
        <v>37844</v>
      </c>
      <c r="H42" s="152">
        <f>ROUND(F42*D42,0)</f>
        <v>0</v>
      </c>
      <c r="I42" s="152">
        <f>ROUND(G42*D42,0)</f>
        <v>378440</v>
      </c>
    </row>
    <row r="43" spans="1:9" ht="48">
      <c r="A43" s="68">
        <v>2</v>
      </c>
      <c r="B43" s="150" t="s">
        <v>524</v>
      </c>
      <c r="C43" s="68" t="s">
        <v>525</v>
      </c>
      <c r="D43" s="150">
        <v>11.4</v>
      </c>
      <c r="E43" s="68" t="s">
        <v>65</v>
      </c>
      <c r="F43" s="160">
        <v>24051</v>
      </c>
      <c r="G43" s="160">
        <v>6913</v>
      </c>
      <c r="H43" s="152">
        <f>ROUND(F43*D43,0)</f>
        <v>274181</v>
      </c>
      <c r="I43" s="152">
        <f>ROUND(G43*D43,0)</f>
        <v>78808</v>
      </c>
    </row>
    <row r="44" spans="1:9" ht="48">
      <c r="A44" s="68">
        <v>3</v>
      </c>
      <c r="B44" s="150" t="s">
        <v>526</v>
      </c>
      <c r="C44" s="68" t="s">
        <v>527</v>
      </c>
      <c r="D44" s="150">
        <v>3.3</v>
      </c>
      <c r="E44" s="68" t="s">
        <v>65</v>
      </c>
      <c r="F44" s="160">
        <v>26049</v>
      </c>
      <c r="G44" s="160">
        <v>6913</v>
      </c>
      <c r="H44" s="152">
        <f>ROUND(F44*D44,0)</f>
        <v>85962</v>
      </c>
      <c r="I44" s="152">
        <f>ROUND(G44*D44,0)</f>
        <v>22813</v>
      </c>
    </row>
    <row r="45" spans="1:9">
      <c r="A45" s="89"/>
      <c r="B45" s="89"/>
      <c r="C45" s="89" t="s">
        <v>67</v>
      </c>
      <c r="D45" s="89"/>
      <c r="E45" s="89"/>
      <c r="F45" s="89"/>
      <c r="G45" s="89"/>
      <c r="H45" s="96">
        <f>SUM(H42:H44)</f>
        <v>360143</v>
      </c>
      <c r="I45" s="96">
        <f>SUM(I42:I44)</f>
        <v>480061</v>
      </c>
    </row>
    <row r="47" spans="1:9">
      <c r="C47" s="149" t="s">
        <v>73</v>
      </c>
    </row>
    <row r="48" spans="1:9" ht="24">
      <c r="A48" s="68">
        <v>1</v>
      </c>
      <c r="B48" s="150" t="s">
        <v>528</v>
      </c>
      <c r="C48" s="68" t="s">
        <v>529</v>
      </c>
      <c r="D48" s="150">
        <v>169</v>
      </c>
      <c r="E48" s="68" t="s">
        <v>68</v>
      </c>
      <c r="F48" s="160">
        <v>0</v>
      </c>
      <c r="G48" s="160">
        <v>6405</v>
      </c>
      <c r="H48" s="152">
        <f t="shared" ref="H48:H54" si="3">ROUND(F48*D48,0)</f>
        <v>0</v>
      </c>
      <c r="I48" s="152">
        <f t="shared" ref="I48:I54" si="4">ROUND(G48*D48,0)</f>
        <v>1082445</v>
      </c>
    </row>
    <row r="49" spans="1:9" ht="60">
      <c r="A49" s="68">
        <v>2</v>
      </c>
      <c r="B49" s="150" t="s">
        <v>530</v>
      </c>
      <c r="C49" s="68" t="s">
        <v>531</v>
      </c>
      <c r="D49" s="150">
        <v>0.30099999999999999</v>
      </c>
      <c r="E49" s="68" t="s">
        <v>72</v>
      </c>
      <c r="F49" s="160">
        <v>271690</v>
      </c>
      <c r="G49" s="160">
        <v>76650</v>
      </c>
      <c r="H49" s="152">
        <f t="shared" si="3"/>
        <v>81779</v>
      </c>
      <c r="I49" s="152">
        <f t="shared" si="4"/>
        <v>23072</v>
      </c>
    </row>
    <row r="50" spans="1:9" ht="72">
      <c r="A50" s="68">
        <v>3</v>
      </c>
      <c r="B50" s="150" t="s">
        <v>532</v>
      </c>
      <c r="C50" s="68" t="s">
        <v>533</v>
      </c>
      <c r="D50" s="150">
        <f>1.036-0.19</f>
        <v>0.84600000000000009</v>
      </c>
      <c r="E50" s="68" t="s">
        <v>72</v>
      </c>
      <c r="F50" s="160">
        <v>268395</v>
      </c>
      <c r="G50" s="160">
        <v>232395</v>
      </c>
      <c r="H50" s="152">
        <f t="shared" si="3"/>
        <v>227062</v>
      </c>
      <c r="I50" s="152">
        <f t="shared" si="4"/>
        <v>196606</v>
      </c>
    </row>
    <row r="51" spans="1:9" ht="48">
      <c r="A51" s="68">
        <v>4</v>
      </c>
      <c r="B51" s="150" t="s">
        <v>534</v>
      </c>
      <c r="C51" s="68" t="s">
        <v>535</v>
      </c>
      <c r="D51" s="150">
        <v>95</v>
      </c>
      <c r="E51" s="68" t="s">
        <v>68</v>
      </c>
      <c r="F51" s="160">
        <v>1419</v>
      </c>
      <c r="G51" s="160">
        <v>465</v>
      </c>
      <c r="H51" s="152">
        <f t="shared" si="3"/>
        <v>134805</v>
      </c>
      <c r="I51" s="152">
        <f t="shared" si="4"/>
        <v>44175</v>
      </c>
    </row>
    <row r="52" spans="1:9" ht="48">
      <c r="A52" s="68">
        <v>5</v>
      </c>
      <c r="B52" s="150" t="s">
        <v>536</v>
      </c>
      <c r="C52" s="68" t="s">
        <v>537</v>
      </c>
      <c r="D52" s="150">
        <v>95</v>
      </c>
      <c r="E52" s="68" t="s">
        <v>68</v>
      </c>
      <c r="F52" s="160">
        <v>284</v>
      </c>
      <c r="G52" s="160">
        <v>135</v>
      </c>
      <c r="H52" s="152">
        <f t="shared" si="3"/>
        <v>26980</v>
      </c>
      <c r="I52" s="152">
        <f t="shared" si="4"/>
        <v>12825</v>
      </c>
    </row>
    <row r="53" spans="1:9" ht="84">
      <c r="A53" s="68">
        <v>6</v>
      </c>
      <c r="B53" s="150" t="s">
        <v>538</v>
      </c>
      <c r="C53" s="68" t="s">
        <v>539</v>
      </c>
      <c r="D53" s="150">
        <v>39</v>
      </c>
      <c r="E53" s="68" t="s">
        <v>68</v>
      </c>
      <c r="F53" s="160">
        <v>5250</v>
      </c>
      <c r="G53" s="160">
        <v>5650</v>
      </c>
      <c r="H53" s="152">
        <f t="shared" si="3"/>
        <v>204750</v>
      </c>
      <c r="I53" s="152">
        <f t="shared" si="4"/>
        <v>220350</v>
      </c>
    </row>
    <row r="54" spans="1:9" ht="48">
      <c r="A54" s="68">
        <v>7</v>
      </c>
      <c r="B54" s="150" t="s">
        <v>540</v>
      </c>
      <c r="C54" s="80" t="s">
        <v>261</v>
      </c>
      <c r="D54" s="83">
        <v>27</v>
      </c>
      <c r="E54" s="80" t="s">
        <v>69</v>
      </c>
      <c r="F54" s="160">
        <v>27585</v>
      </c>
      <c r="G54" s="160">
        <v>14544</v>
      </c>
      <c r="H54" s="152">
        <f t="shared" si="3"/>
        <v>744795</v>
      </c>
      <c r="I54" s="152">
        <f t="shared" si="4"/>
        <v>392688</v>
      </c>
    </row>
    <row r="55" spans="1:9">
      <c r="A55" s="89"/>
      <c r="B55" s="89"/>
      <c r="C55" s="89" t="s">
        <v>67</v>
      </c>
      <c r="D55" s="89"/>
      <c r="E55" s="89"/>
      <c r="F55" s="89"/>
      <c r="G55" s="89"/>
      <c r="H55" s="96">
        <f>SUM(H48:H54)</f>
        <v>1420171</v>
      </c>
      <c r="I55" s="96">
        <f>SUM(I48:I54)</f>
        <v>1972161</v>
      </c>
    </row>
    <row r="57" spans="1:9">
      <c r="C57" s="149" t="s">
        <v>251</v>
      </c>
    </row>
    <row r="58" spans="1:9" ht="132">
      <c r="A58" s="68">
        <v>1</v>
      </c>
      <c r="B58" s="150" t="s">
        <v>541</v>
      </c>
      <c r="C58" s="68" t="s">
        <v>542</v>
      </c>
      <c r="D58" s="150">
        <v>5</v>
      </c>
      <c r="E58" s="68" t="s">
        <v>66</v>
      </c>
      <c r="F58" s="160">
        <v>1910</v>
      </c>
      <c r="G58" s="160">
        <v>4110</v>
      </c>
      <c r="H58" s="152">
        <f>ROUND(F58*D58,0)</f>
        <v>9550</v>
      </c>
      <c r="I58" s="152">
        <f>ROUND(G58*D58,0)</f>
        <v>20550</v>
      </c>
    </row>
    <row r="59" spans="1:9" ht="132">
      <c r="A59" s="68">
        <v>2</v>
      </c>
      <c r="B59" s="150" t="s">
        <v>543</v>
      </c>
      <c r="C59" s="68" t="s">
        <v>544</v>
      </c>
      <c r="D59" s="150">
        <v>2</v>
      </c>
      <c r="E59" s="68" t="s">
        <v>66</v>
      </c>
      <c r="F59" s="160">
        <v>3881</v>
      </c>
      <c r="G59" s="160">
        <v>4110</v>
      </c>
      <c r="H59" s="152">
        <f>ROUND(F59*D59,0)</f>
        <v>7762</v>
      </c>
      <c r="I59" s="152">
        <f>ROUND(G59*D59,0)</f>
        <v>8220</v>
      </c>
    </row>
    <row r="60" spans="1:9">
      <c r="A60" s="80"/>
      <c r="B60" s="83"/>
      <c r="C60" s="80"/>
      <c r="D60" s="83"/>
      <c r="E60" s="80"/>
      <c r="F60" s="91"/>
      <c r="G60" s="91"/>
      <c r="H60" s="93"/>
      <c r="I60" s="93"/>
    </row>
    <row r="61" spans="1:9">
      <c r="A61" s="89"/>
      <c r="B61" s="89"/>
      <c r="C61" s="89" t="s">
        <v>67</v>
      </c>
      <c r="D61" s="89"/>
      <c r="E61" s="89"/>
      <c r="F61" s="89"/>
      <c r="G61" s="89"/>
      <c r="H61" s="96">
        <f>ROUND(SUM(H58:H60),0)</f>
        <v>17312</v>
      </c>
      <c r="I61" s="96">
        <f>ROUND(SUM(I58:I60),0)</f>
        <v>28770</v>
      </c>
    </row>
    <row r="63" spans="1:9">
      <c r="C63" s="149" t="s">
        <v>74</v>
      </c>
    </row>
    <row r="64" spans="1:9" ht="60">
      <c r="A64" s="68">
        <v>1</v>
      </c>
      <c r="B64" s="150" t="s">
        <v>545</v>
      </c>
      <c r="C64" s="68" t="s">
        <v>546</v>
      </c>
      <c r="D64" s="150">
        <v>11</v>
      </c>
      <c r="E64" s="68" t="s">
        <v>65</v>
      </c>
      <c r="F64" s="160">
        <v>0</v>
      </c>
      <c r="G64" s="160">
        <v>21788</v>
      </c>
      <c r="H64" s="152">
        <f t="shared" ref="H64:H74" si="5">ROUND(F64*D64,0)</f>
        <v>0</v>
      </c>
      <c r="I64" s="152">
        <f t="shared" ref="I64:I74" si="6">ROUND(G64*D64,0)</f>
        <v>239668</v>
      </c>
    </row>
    <row r="65" spans="1:9" ht="60">
      <c r="A65" s="68">
        <v>2</v>
      </c>
      <c r="B65" s="150" t="s">
        <v>545</v>
      </c>
      <c r="C65" s="68" t="s">
        <v>547</v>
      </c>
      <c r="D65" s="150">
        <v>3</v>
      </c>
      <c r="E65" s="68" t="s">
        <v>65</v>
      </c>
      <c r="F65" s="160">
        <v>0</v>
      </c>
      <c r="G65" s="160">
        <v>13544</v>
      </c>
      <c r="H65" s="152">
        <f t="shared" si="5"/>
        <v>0</v>
      </c>
      <c r="I65" s="152">
        <f t="shared" si="6"/>
        <v>40632</v>
      </c>
    </row>
    <row r="66" spans="1:9" ht="72">
      <c r="A66" s="68">
        <v>3</v>
      </c>
      <c r="B66" s="150" t="s">
        <v>548</v>
      </c>
      <c r="C66" s="68" t="s">
        <v>549</v>
      </c>
      <c r="D66" s="150">
        <v>20</v>
      </c>
      <c r="E66" s="68" t="s">
        <v>68</v>
      </c>
      <c r="F66" s="160">
        <v>0</v>
      </c>
      <c r="G66" s="160">
        <v>3203</v>
      </c>
      <c r="H66" s="152">
        <f t="shared" si="5"/>
        <v>0</v>
      </c>
      <c r="I66" s="152">
        <f t="shared" si="6"/>
        <v>64060</v>
      </c>
    </row>
    <row r="67" spans="1:9" ht="24">
      <c r="A67" s="68">
        <v>4</v>
      </c>
      <c r="B67" s="150" t="s">
        <v>550</v>
      </c>
      <c r="C67" s="68" t="s">
        <v>75</v>
      </c>
      <c r="D67" s="150">
        <v>2.8</v>
      </c>
      <c r="E67" s="68" t="s">
        <v>65</v>
      </c>
      <c r="F67" s="160">
        <v>0</v>
      </c>
      <c r="G67" s="160">
        <v>54600</v>
      </c>
      <c r="H67" s="152">
        <f t="shared" si="5"/>
        <v>0</v>
      </c>
      <c r="I67" s="152">
        <f t="shared" si="6"/>
        <v>152880</v>
      </c>
    </row>
    <row r="68" spans="1:9" ht="108">
      <c r="A68" s="68">
        <v>5</v>
      </c>
      <c r="B68" s="150" t="s">
        <v>551</v>
      </c>
      <c r="C68" s="68" t="s">
        <v>552</v>
      </c>
      <c r="D68" s="150">
        <v>5.2</v>
      </c>
      <c r="E68" s="68" t="s">
        <v>68</v>
      </c>
      <c r="F68" s="160">
        <v>9050</v>
      </c>
      <c r="G68" s="160">
        <v>12763</v>
      </c>
      <c r="H68" s="152">
        <f t="shared" si="5"/>
        <v>47060</v>
      </c>
      <c r="I68" s="152">
        <f t="shared" si="6"/>
        <v>66368</v>
      </c>
    </row>
    <row r="69" spans="1:9" ht="84">
      <c r="A69" s="68">
        <v>6</v>
      </c>
      <c r="B69" s="150" t="s">
        <v>553</v>
      </c>
      <c r="C69" s="68" t="s">
        <v>554</v>
      </c>
      <c r="D69" s="150">
        <v>38.200000000000003</v>
      </c>
      <c r="E69" s="68" t="s">
        <v>68</v>
      </c>
      <c r="F69" s="160">
        <v>5440</v>
      </c>
      <c r="G69" s="160">
        <v>3203</v>
      </c>
      <c r="H69" s="152">
        <f t="shared" si="5"/>
        <v>207808</v>
      </c>
      <c r="I69" s="152">
        <f t="shared" si="6"/>
        <v>122355</v>
      </c>
    </row>
    <row r="70" spans="1:9" ht="24">
      <c r="A70" s="68">
        <v>7</v>
      </c>
      <c r="B70" s="150" t="s">
        <v>555</v>
      </c>
      <c r="C70" s="68" t="s">
        <v>556</v>
      </c>
      <c r="D70" s="150">
        <v>42.01</v>
      </c>
      <c r="E70" s="68" t="s">
        <v>78</v>
      </c>
      <c r="F70" s="160">
        <v>0</v>
      </c>
      <c r="G70" s="160">
        <v>3413</v>
      </c>
      <c r="H70" s="152">
        <f t="shared" si="5"/>
        <v>0</v>
      </c>
      <c r="I70" s="152">
        <f t="shared" si="6"/>
        <v>143380</v>
      </c>
    </row>
    <row r="71" spans="1:9" ht="24">
      <c r="A71" s="68">
        <v>8</v>
      </c>
      <c r="B71" s="150" t="s">
        <v>557</v>
      </c>
      <c r="C71" s="68" t="s">
        <v>558</v>
      </c>
      <c r="D71" s="150">
        <v>105.5</v>
      </c>
      <c r="E71" s="68" t="s">
        <v>78</v>
      </c>
      <c r="F71" s="160">
        <v>0</v>
      </c>
      <c r="G71" s="160">
        <v>735</v>
      </c>
      <c r="H71" s="152">
        <f t="shared" si="5"/>
        <v>0</v>
      </c>
      <c r="I71" s="152">
        <f t="shared" si="6"/>
        <v>77543</v>
      </c>
    </row>
    <row r="72" spans="1:9" ht="108">
      <c r="A72" s="68">
        <v>9</v>
      </c>
      <c r="B72" s="150" t="s">
        <v>559</v>
      </c>
      <c r="C72" s="68" t="s">
        <v>76</v>
      </c>
      <c r="D72" s="150">
        <v>3</v>
      </c>
      <c r="E72" s="68" t="s">
        <v>65</v>
      </c>
      <c r="F72" s="160">
        <v>53800</v>
      </c>
      <c r="G72" s="160">
        <v>41738</v>
      </c>
      <c r="H72" s="152">
        <f t="shared" si="5"/>
        <v>161400</v>
      </c>
      <c r="I72" s="152">
        <f t="shared" si="6"/>
        <v>125214</v>
      </c>
    </row>
    <row r="73" spans="1:9" ht="72">
      <c r="A73" s="68">
        <v>10</v>
      </c>
      <c r="B73" s="150" t="s">
        <v>560</v>
      </c>
      <c r="C73" s="68" t="s">
        <v>256</v>
      </c>
      <c r="D73" s="150">
        <v>21</v>
      </c>
      <c r="E73" s="68" t="s">
        <v>78</v>
      </c>
      <c r="F73" s="160">
        <v>1132</v>
      </c>
      <c r="G73" s="160">
        <v>4883</v>
      </c>
      <c r="H73" s="152">
        <f t="shared" si="5"/>
        <v>23772</v>
      </c>
      <c r="I73" s="152">
        <f t="shared" si="6"/>
        <v>102543</v>
      </c>
    </row>
    <row r="74" spans="1:9" ht="72">
      <c r="A74" s="68">
        <v>11</v>
      </c>
      <c r="B74" s="150" t="s">
        <v>561</v>
      </c>
      <c r="C74" s="68" t="s">
        <v>257</v>
      </c>
      <c r="D74" s="150">
        <v>42</v>
      </c>
      <c r="E74" s="68" t="s">
        <v>78</v>
      </c>
      <c r="F74" s="160">
        <v>830</v>
      </c>
      <c r="G74" s="160">
        <v>2940</v>
      </c>
      <c r="H74" s="152">
        <f t="shared" si="5"/>
        <v>34860</v>
      </c>
      <c r="I74" s="152">
        <f t="shared" si="6"/>
        <v>123480</v>
      </c>
    </row>
    <row r="75" spans="1:9" ht="13.2">
      <c r="A75" s="68">
        <v>12</v>
      </c>
      <c r="B75" s="150" t="s">
        <v>608</v>
      </c>
      <c r="C75" s="68" t="s">
        <v>609</v>
      </c>
      <c r="D75" s="150">
        <v>2.4</v>
      </c>
      <c r="E75" s="68" t="s">
        <v>610</v>
      </c>
      <c r="F75" s="160">
        <v>0</v>
      </c>
      <c r="G75" s="160">
        <v>37433</v>
      </c>
      <c r="H75" s="152">
        <f>ROUND(F75*D75,0)</f>
        <v>0</v>
      </c>
      <c r="I75" s="152">
        <f>ROUND(G75*D75,0)</f>
        <v>89839</v>
      </c>
    </row>
    <row r="76" spans="1:9" ht="13.2">
      <c r="A76" s="68">
        <v>13</v>
      </c>
      <c r="B76" s="150" t="s">
        <v>611</v>
      </c>
      <c r="C76" s="68" t="s">
        <v>612</v>
      </c>
      <c r="D76" s="150">
        <v>0.84</v>
      </c>
      <c r="E76" s="68" t="s">
        <v>610</v>
      </c>
      <c r="F76" s="160">
        <v>0</v>
      </c>
      <c r="G76" s="160">
        <v>56490</v>
      </c>
      <c r="H76" s="152">
        <f>ROUND(F76*D76,0)</f>
        <v>0</v>
      </c>
      <c r="I76" s="152">
        <f>ROUND(G76*D76,0)</f>
        <v>47452</v>
      </c>
    </row>
    <row r="77" spans="1:9">
      <c r="A77" s="89"/>
      <c r="B77" s="89"/>
      <c r="C77" s="89" t="s">
        <v>67</v>
      </c>
      <c r="D77" s="89"/>
      <c r="E77" s="89"/>
      <c r="F77" s="92"/>
      <c r="G77" s="92"/>
      <c r="H77" s="96">
        <f>SUM(H64:H76)</f>
        <v>474900</v>
      </c>
      <c r="I77" s="96">
        <f>SUM(I64:I76)</f>
        <v>1395414</v>
      </c>
    </row>
    <row r="78" spans="1:9">
      <c r="F78" s="153"/>
      <c r="G78" s="153"/>
    </row>
    <row r="79" spans="1:9">
      <c r="C79" s="149" t="s">
        <v>77</v>
      </c>
      <c r="F79" s="153"/>
      <c r="G79" s="153"/>
    </row>
    <row r="80" spans="1:9">
      <c r="C80" s="146" t="s">
        <v>223</v>
      </c>
      <c r="F80" s="153"/>
      <c r="G80" s="153"/>
    </row>
    <row r="81" spans="1:9" ht="36">
      <c r="A81" s="68">
        <v>1</v>
      </c>
      <c r="B81" s="150" t="s">
        <v>562</v>
      </c>
      <c r="C81" s="68" t="s">
        <v>563</v>
      </c>
      <c r="D81" s="150">
        <v>5</v>
      </c>
      <c r="E81" s="68" t="s">
        <v>69</v>
      </c>
      <c r="F81" s="160">
        <v>1491</v>
      </c>
      <c r="G81" s="160">
        <v>6248</v>
      </c>
      <c r="H81" s="152">
        <f t="shared" ref="H81:H92" si="7">ROUND(F81*D81,0)</f>
        <v>7455</v>
      </c>
      <c r="I81" s="152">
        <f t="shared" ref="I81:I92" si="8">ROUND(G81*D81,0)</f>
        <v>31240</v>
      </c>
    </row>
    <row r="82" spans="1:9" ht="24">
      <c r="A82" s="68">
        <v>2</v>
      </c>
      <c r="B82" s="150" t="s">
        <v>564</v>
      </c>
      <c r="C82" s="68" t="s">
        <v>565</v>
      </c>
      <c r="D82" s="150">
        <v>74</v>
      </c>
      <c r="E82" s="68" t="s">
        <v>68</v>
      </c>
      <c r="F82" s="160">
        <v>0</v>
      </c>
      <c r="G82" s="160">
        <v>1155</v>
      </c>
      <c r="H82" s="152">
        <f t="shared" si="7"/>
        <v>0</v>
      </c>
      <c r="I82" s="152">
        <f t="shared" si="8"/>
        <v>85470</v>
      </c>
    </row>
    <row r="83" spans="1:9" ht="24">
      <c r="A83" s="68">
        <v>3</v>
      </c>
      <c r="B83" s="150" t="s">
        <v>566</v>
      </c>
      <c r="C83" s="68" t="s">
        <v>567</v>
      </c>
      <c r="D83" s="150">
        <v>97</v>
      </c>
      <c r="E83" s="68" t="s">
        <v>68</v>
      </c>
      <c r="F83" s="160">
        <v>0</v>
      </c>
      <c r="G83" s="160">
        <v>578</v>
      </c>
      <c r="H83" s="152">
        <f t="shared" si="7"/>
        <v>0</v>
      </c>
      <c r="I83" s="152">
        <f t="shared" si="8"/>
        <v>56066</v>
      </c>
    </row>
    <row r="84" spans="1:9" ht="13.2">
      <c r="A84" s="68">
        <v>4</v>
      </c>
      <c r="B84" s="150" t="s">
        <v>568</v>
      </c>
      <c r="C84" s="68" t="s">
        <v>569</v>
      </c>
      <c r="D84" s="150">
        <v>10</v>
      </c>
      <c r="E84" s="68" t="s">
        <v>68</v>
      </c>
      <c r="F84" s="160">
        <v>0</v>
      </c>
      <c r="G84" s="160">
        <v>1103</v>
      </c>
      <c r="H84" s="152">
        <f t="shared" si="7"/>
        <v>0</v>
      </c>
      <c r="I84" s="152">
        <f t="shared" si="8"/>
        <v>11030</v>
      </c>
    </row>
    <row r="85" spans="1:9" ht="24">
      <c r="A85" s="68">
        <v>5</v>
      </c>
      <c r="B85" s="150" t="s">
        <v>570</v>
      </c>
      <c r="C85" s="68" t="s">
        <v>571</v>
      </c>
      <c r="D85" s="150">
        <v>38</v>
      </c>
      <c r="E85" s="68" t="s">
        <v>68</v>
      </c>
      <c r="F85" s="160">
        <v>0</v>
      </c>
      <c r="G85" s="160">
        <v>1995</v>
      </c>
      <c r="H85" s="152">
        <f t="shared" si="7"/>
        <v>0</v>
      </c>
      <c r="I85" s="152">
        <f t="shared" si="8"/>
        <v>75810</v>
      </c>
    </row>
    <row r="86" spans="1:9" ht="24">
      <c r="A86" s="68">
        <v>6</v>
      </c>
      <c r="B86" s="150" t="s">
        <v>572</v>
      </c>
      <c r="C86" s="68" t="s">
        <v>573</v>
      </c>
      <c r="D86" s="150">
        <v>21</v>
      </c>
      <c r="E86" s="68" t="s">
        <v>68</v>
      </c>
      <c r="F86" s="160">
        <v>674</v>
      </c>
      <c r="G86" s="160">
        <v>1155</v>
      </c>
      <c r="H86" s="152">
        <f t="shared" si="7"/>
        <v>14154</v>
      </c>
      <c r="I86" s="152">
        <f t="shared" si="8"/>
        <v>24255</v>
      </c>
    </row>
    <row r="87" spans="1:9" ht="24">
      <c r="A87" s="68">
        <v>7</v>
      </c>
      <c r="B87" s="150" t="s">
        <v>574</v>
      </c>
      <c r="C87" s="68" t="s">
        <v>79</v>
      </c>
      <c r="D87" s="150">
        <v>8</v>
      </c>
      <c r="E87" s="68" t="s">
        <v>68</v>
      </c>
      <c r="F87" s="160">
        <v>4585</v>
      </c>
      <c r="G87" s="160">
        <v>2940</v>
      </c>
      <c r="H87" s="152">
        <f t="shared" si="7"/>
        <v>36680</v>
      </c>
      <c r="I87" s="152">
        <f t="shared" si="8"/>
        <v>23520</v>
      </c>
    </row>
    <row r="88" spans="1:9" ht="24">
      <c r="A88" s="68">
        <v>8</v>
      </c>
      <c r="B88" s="150" t="s">
        <v>575</v>
      </c>
      <c r="C88" s="68" t="s">
        <v>576</v>
      </c>
      <c r="D88" s="150">
        <v>8</v>
      </c>
      <c r="E88" s="68" t="s">
        <v>78</v>
      </c>
      <c r="F88" s="160">
        <v>2144</v>
      </c>
      <c r="G88" s="160">
        <v>3413</v>
      </c>
      <c r="H88" s="152">
        <f t="shared" si="7"/>
        <v>17152</v>
      </c>
      <c r="I88" s="152">
        <f t="shared" si="8"/>
        <v>27304</v>
      </c>
    </row>
    <row r="89" spans="1:9" ht="24">
      <c r="A89" s="68">
        <v>9</v>
      </c>
      <c r="B89" s="150" t="s">
        <v>577</v>
      </c>
      <c r="C89" s="68" t="s">
        <v>578</v>
      </c>
      <c r="D89" s="150">
        <v>8</v>
      </c>
      <c r="E89" s="68" t="s">
        <v>78</v>
      </c>
      <c r="F89" s="160">
        <v>2274</v>
      </c>
      <c r="G89" s="160">
        <v>2100</v>
      </c>
      <c r="H89" s="152">
        <f t="shared" si="7"/>
        <v>18192</v>
      </c>
      <c r="I89" s="152">
        <f t="shared" si="8"/>
        <v>16800</v>
      </c>
    </row>
    <row r="90" spans="1:9" ht="60">
      <c r="A90" s="68">
        <v>10</v>
      </c>
      <c r="B90" s="150" t="s">
        <v>579</v>
      </c>
      <c r="C90" s="68" t="s">
        <v>580</v>
      </c>
      <c r="D90" s="150">
        <v>31</v>
      </c>
      <c r="E90" s="68" t="s">
        <v>68</v>
      </c>
      <c r="F90" s="160">
        <v>5744</v>
      </c>
      <c r="G90" s="160">
        <v>2258</v>
      </c>
      <c r="H90" s="152">
        <f t="shared" si="7"/>
        <v>178064</v>
      </c>
      <c r="I90" s="152">
        <f t="shared" si="8"/>
        <v>69998</v>
      </c>
    </row>
    <row r="91" spans="1:9" ht="84">
      <c r="A91" s="68">
        <v>11</v>
      </c>
      <c r="B91" s="150" t="s">
        <v>581</v>
      </c>
      <c r="C91" s="68" t="s">
        <v>582</v>
      </c>
      <c r="D91" s="150">
        <v>23.07</v>
      </c>
      <c r="E91" s="68" t="s">
        <v>68</v>
      </c>
      <c r="F91" s="160">
        <v>1230</v>
      </c>
      <c r="G91" s="160">
        <v>945</v>
      </c>
      <c r="H91" s="152">
        <f t="shared" si="7"/>
        <v>28376</v>
      </c>
      <c r="I91" s="152">
        <f t="shared" si="8"/>
        <v>21801</v>
      </c>
    </row>
    <row r="92" spans="1:9" ht="24">
      <c r="A92" s="68">
        <v>12</v>
      </c>
      <c r="B92" s="150" t="s">
        <v>583</v>
      </c>
      <c r="C92" s="68" t="s">
        <v>584</v>
      </c>
      <c r="D92" s="150">
        <v>0.43</v>
      </c>
      <c r="E92" s="68" t="s">
        <v>585</v>
      </c>
      <c r="F92" s="160">
        <v>112500</v>
      </c>
      <c r="G92" s="160">
        <v>193830</v>
      </c>
      <c r="H92" s="152">
        <f t="shared" si="7"/>
        <v>48375</v>
      </c>
      <c r="I92" s="152">
        <f t="shared" si="8"/>
        <v>83347</v>
      </c>
    </row>
    <row r="93" spans="1:9">
      <c r="A93" s="80"/>
      <c r="B93" s="83"/>
      <c r="C93" s="80"/>
      <c r="D93" s="90"/>
      <c r="E93" s="80"/>
      <c r="F93" s="80"/>
      <c r="G93" s="80"/>
      <c r="H93" s="93"/>
      <c r="I93" s="93"/>
    </row>
    <row r="94" spans="1:9">
      <c r="A94" s="89"/>
      <c r="B94" s="89"/>
      <c r="C94" s="89" t="s">
        <v>67</v>
      </c>
      <c r="D94" s="89"/>
      <c r="E94" s="89"/>
      <c r="F94" s="89"/>
      <c r="G94" s="89"/>
      <c r="H94" s="96">
        <f>SUM(H81:H93)</f>
        <v>348448</v>
      </c>
      <c r="I94" s="96">
        <f>SUM(I81:I93)</f>
        <v>526641</v>
      </c>
    </row>
    <row r="96" spans="1:9">
      <c r="C96" s="149" t="s">
        <v>80</v>
      </c>
    </row>
    <row r="97" spans="1:9" ht="60">
      <c r="A97" s="68">
        <v>1</v>
      </c>
      <c r="B97" s="150" t="s">
        <v>586</v>
      </c>
      <c r="C97" s="68" t="s">
        <v>587</v>
      </c>
      <c r="D97" s="150">
        <v>76.400000000000006</v>
      </c>
      <c r="E97" s="68" t="s">
        <v>68</v>
      </c>
      <c r="F97" s="160">
        <v>788</v>
      </c>
      <c r="G97" s="160">
        <v>2783</v>
      </c>
      <c r="H97" s="152">
        <f t="shared" ref="H97:H107" si="9">ROUND(F97*D97,0)</f>
        <v>60203</v>
      </c>
      <c r="I97" s="152">
        <f t="shared" ref="I97:I107" si="10">ROUND(G97*D97,0)</f>
        <v>212621</v>
      </c>
    </row>
    <row r="98" spans="1:9" ht="72">
      <c r="A98" s="68">
        <v>2</v>
      </c>
      <c r="B98" s="150" t="s">
        <v>588</v>
      </c>
      <c r="C98" s="68" t="s">
        <v>589</v>
      </c>
      <c r="D98" s="150">
        <v>61</v>
      </c>
      <c r="E98" s="68" t="s">
        <v>68</v>
      </c>
      <c r="F98" s="160">
        <v>2213</v>
      </c>
      <c r="G98" s="160">
        <v>2048</v>
      </c>
      <c r="H98" s="152">
        <f t="shared" si="9"/>
        <v>134993</v>
      </c>
      <c r="I98" s="152">
        <f t="shared" si="10"/>
        <v>124928</v>
      </c>
    </row>
    <row r="99" spans="1:9" ht="60">
      <c r="A99" s="68">
        <v>3</v>
      </c>
      <c r="B99" s="150" t="s">
        <v>590</v>
      </c>
      <c r="C99" s="68" t="s">
        <v>591</v>
      </c>
      <c r="D99" s="150">
        <v>7.3</v>
      </c>
      <c r="E99" s="68" t="s">
        <v>68</v>
      </c>
      <c r="F99" s="160">
        <v>5049</v>
      </c>
      <c r="G99" s="160">
        <v>2520</v>
      </c>
      <c r="H99" s="152">
        <f t="shared" si="9"/>
        <v>36858</v>
      </c>
      <c r="I99" s="152">
        <f t="shared" si="10"/>
        <v>18396</v>
      </c>
    </row>
    <row r="100" spans="1:9" ht="36">
      <c r="A100" s="68">
        <v>4</v>
      </c>
      <c r="B100" s="150" t="s">
        <v>592</v>
      </c>
      <c r="C100" s="68" t="s">
        <v>593</v>
      </c>
      <c r="D100" s="150">
        <v>14.7</v>
      </c>
      <c r="E100" s="68" t="s">
        <v>68</v>
      </c>
      <c r="F100" s="160">
        <v>2926</v>
      </c>
      <c r="G100" s="160">
        <v>16485</v>
      </c>
      <c r="H100" s="152">
        <f t="shared" si="9"/>
        <v>43012</v>
      </c>
      <c r="I100" s="152">
        <f t="shared" si="10"/>
        <v>242330</v>
      </c>
    </row>
    <row r="101" spans="1:9" ht="72">
      <c r="A101" s="68">
        <v>5</v>
      </c>
      <c r="B101" s="150" t="s">
        <v>594</v>
      </c>
      <c r="C101" s="68" t="s">
        <v>595</v>
      </c>
      <c r="D101" s="150">
        <v>35</v>
      </c>
      <c r="E101" s="68" t="s">
        <v>78</v>
      </c>
      <c r="F101" s="160">
        <v>119</v>
      </c>
      <c r="G101" s="160">
        <v>630</v>
      </c>
      <c r="H101" s="152">
        <f t="shared" si="9"/>
        <v>4165</v>
      </c>
      <c r="I101" s="152">
        <f t="shared" si="10"/>
        <v>22050</v>
      </c>
    </row>
    <row r="102" spans="1:9" ht="96">
      <c r="A102" s="68">
        <v>6</v>
      </c>
      <c r="B102" s="150" t="s">
        <v>596</v>
      </c>
      <c r="C102" s="68" t="s">
        <v>597</v>
      </c>
      <c r="D102" s="150">
        <v>20.5</v>
      </c>
      <c r="E102" s="68" t="s">
        <v>78</v>
      </c>
      <c r="F102" s="160">
        <v>889</v>
      </c>
      <c r="G102" s="160">
        <v>840</v>
      </c>
      <c r="H102" s="152">
        <f t="shared" si="9"/>
        <v>18225</v>
      </c>
      <c r="I102" s="152">
        <f t="shared" si="10"/>
        <v>17220</v>
      </c>
    </row>
    <row r="103" spans="1:9" ht="60">
      <c r="A103" s="68">
        <v>7</v>
      </c>
      <c r="B103" s="150" t="s">
        <v>598</v>
      </c>
      <c r="C103" s="68" t="s">
        <v>599</v>
      </c>
      <c r="D103" s="150">
        <v>50</v>
      </c>
      <c r="E103" s="68" t="s">
        <v>68</v>
      </c>
      <c r="F103" s="160">
        <v>501</v>
      </c>
      <c r="G103" s="160">
        <v>998</v>
      </c>
      <c r="H103" s="152">
        <f t="shared" si="9"/>
        <v>25050</v>
      </c>
      <c r="I103" s="152">
        <f t="shared" si="10"/>
        <v>49900</v>
      </c>
    </row>
    <row r="104" spans="1:9" ht="60">
      <c r="A104" s="68">
        <v>8</v>
      </c>
      <c r="B104" s="150" t="s">
        <v>600</v>
      </c>
      <c r="C104" s="68" t="s">
        <v>601</v>
      </c>
      <c r="D104" s="150">
        <v>61</v>
      </c>
      <c r="E104" s="68" t="s">
        <v>68</v>
      </c>
      <c r="F104" s="160">
        <v>189</v>
      </c>
      <c r="G104" s="160">
        <v>998</v>
      </c>
      <c r="H104" s="152">
        <f t="shared" si="9"/>
        <v>11529</v>
      </c>
      <c r="I104" s="152">
        <f t="shared" si="10"/>
        <v>60878</v>
      </c>
    </row>
    <row r="105" spans="1:9" ht="60">
      <c r="A105" s="68">
        <v>9</v>
      </c>
      <c r="B105" s="150" t="s">
        <v>602</v>
      </c>
      <c r="C105" s="68" t="s">
        <v>603</v>
      </c>
      <c r="D105" s="150">
        <v>25</v>
      </c>
      <c r="E105" s="68" t="s">
        <v>68</v>
      </c>
      <c r="F105" s="160">
        <v>1434</v>
      </c>
      <c r="G105" s="160">
        <v>2258</v>
      </c>
      <c r="H105" s="152">
        <f t="shared" si="9"/>
        <v>35850</v>
      </c>
      <c r="I105" s="152">
        <f t="shared" si="10"/>
        <v>56450</v>
      </c>
    </row>
    <row r="106" spans="1:9" ht="24">
      <c r="A106" s="68">
        <v>10</v>
      </c>
      <c r="B106" s="150" t="s">
        <v>604</v>
      </c>
      <c r="C106" s="68" t="s">
        <v>605</v>
      </c>
      <c r="D106" s="150">
        <v>70</v>
      </c>
      <c r="E106" s="68" t="s">
        <v>78</v>
      </c>
      <c r="F106" s="160">
        <v>249</v>
      </c>
      <c r="G106" s="160">
        <v>1260</v>
      </c>
      <c r="H106" s="152">
        <f t="shared" si="9"/>
        <v>17430</v>
      </c>
      <c r="I106" s="152">
        <f t="shared" si="10"/>
        <v>88200</v>
      </c>
    </row>
    <row r="107" spans="1:9" ht="24">
      <c r="A107" s="68">
        <v>11</v>
      </c>
      <c r="B107" s="150" t="s">
        <v>606</v>
      </c>
      <c r="C107" s="68" t="s">
        <v>607</v>
      </c>
      <c r="D107" s="150">
        <v>60</v>
      </c>
      <c r="E107" s="68" t="s">
        <v>78</v>
      </c>
      <c r="F107" s="160">
        <v>1450</v>
      </c>
      <c r="G107" s="160">
        <v>3250</v>
      </c>
      <c r="H107" s="152">
        <f t="shared" si="9"/>
        <v>87000</v>
      </c>
      <c r="I107" s="152">
        <f t="shared" si="10"/>
        <v>195000</v>
      </c>
    </row>
    <row r="108" spans="1:9">
      <c r="A108" s="89"/>
      <c r="B108" s="89"/>
      <c r="C108" s="89" t="s">
        <v>67</v>
      </c>
      <c r="D108" s="89"/>
      <c r="E108" s="89"/>
      <c r="F108" s="89"/>
      <c r="G108" s="89"/>
      <c r="H108" s="96">
        <f>ROUND(SUM(H97:H107),0)</f>
        <v>474315</v>
      </c>
      <c r="I108" s="96">
        <f>ROUND(SUM(I97:I107),0)</f>
        <v>1087973</v>
      </c>
    </row>
    <row r="110" spans="1:9">
      <c r="C110" s="149" t="s">
        <v>81</v>
      </c>
    </row>
    <row r="111" spans="1:9" ht="13.2">
      <c r="A111" s="68">
        <v>1</v>
      </c>
      <c r="B111" s="150" t="s">
        <v>613</v>
      </c>
      <c r="C111" s="68" t="s">
        <v>614</v>
      </c>
      <c r="D111" s="150">
        <v>97</v>
      </c>
      <c r="E111" s="68" t="s">
        <v>68</v>
      </c>
      <c r="F111" s="160">
        <v>0</v>
      </c>
      <c r="G111" s="160">
        <v>1575</v>
      </c>
      <c r="H111" s="152">
        <f>ROUND(F111*D111,0)</f>
        <v>0</v>
      </c>
      <c r="I111" s="152">
        <f>ROUND(G111*D111,0)</f>
        <v>152775</v>
      </c>
    </row>
    <row r="112" spans="1:9" ht="48">
      <c r="A112" s="68">
        <v>2</v>
      </c>
      <c r="B112" s="150" t="s">
        <v>615</v>
      </c>
      <c r="C112" s="68" t="s">
        <v>616</v>
      </c>
      <c r="D112" s="150">
        <v>21</v>
      </c>
      <c r="E112" s="68" t="s">
        <v>68</v>
      </c>
      <c r="F112" s="160">
        <v>0</v>
      </c>
      <c r="G112" s="160">
        <v>1155</v>
      </c>
      <c r="H112" s="152">
        <f>ROUND(F112*D112,0)</f>
        <v>0</v>
      </c>
      <c r="I112" s="152">
        <f>ROUND(G112*D112,0)</f>
        <v>24255</v>
      </c>
    </row>
    <row r="113" spans="1:9">
      <c r="A113" s="89"/>
      <c r="B113" s="89"/>
      <c r="C113" s="89" t="s">
        <v>67</v>
      </c>
      <c r="D113" s="89"/>
      <c r="E113" s="89"/>
      <c r="F113" s="89"/>
      <c r="G113" s="89"/>
      <c r="H113" s="96">
        <f>SUM(H111:H112)</f>
        <v>0</v>
      </c>
      <c r="I113" s="96">
        <f>SUM(I111:I112)</f>
        <v>177030</v>
      </c>
    </row>
    <row r="115" spans="1:9">
      <c r="C115" s="149" t="s">
        <v>82</v>
      </c>
    </row>
    <row r="116" spans="1:9" ht="36">
      <c r="A116" s="68">
        <v>1</v>
      </c>
      <c r="B116" s="150" t="s">
        <v>617</v>
      </c>
      <c r="C116" s="68" t="s">
        <v>618</v>
      </c>
      <c r="D116" s="150">
        <v>64</v>
      </c>
      <c r="E116" s="68" t="s">
        <v>68</v>
      </c>
      <c r="F116" s="160">
        <v>0</v>
      </c>
      <c r="G116" s="160">
        <v>2310</v>
      </c>
      <c r="H116" s="152">
        <f t="shared" ref="H116:H124" si="11">ROUND(F116*D116,0)</f>
        <v>0</v>
      </c>
      <c r="I116" s="152">
        <f t="shared" ref="I116:I124" si="12">ROUND(G116*D116,0)</f>
        <v>147840</v>
      </c>
    </row>
    <row r="117" spans="1:9" ht="36">
      <c r="A117" s="68">
        <v>2</v>
      </c>
      <c r="B117" s="150" t="s">
        <v>619</v>
      </c>
      <c r="C117" s="68" t="s">
        <v>620</v>
      </c>
      <c r="D117" s="150">
        <v>100</v>
      </c>
      <c r="E117" s="68" t="s">
        <v>68</v>
      </c>
      <c r="F117" s="160">
        <v>0</v>
      </c>
      <c r="G117" s="160">
        <v>3780</v>
      </c>
      <c r="H117" s="152">
        <f t="shared" si="11"/>
        <v>0</v>
      </c>
      <c r="I117" s="152">
        <f t="shared" si="12"/>
        <v>378000</v>
      </c>
    </row>
    <row r="118" spans="1:9" ht="48">
      <c r="A118" s="68">
        <v>3</v>
      </c>
      <c r="B118" s="150" t="s">
        <v>621</v>
      </c>
      <c r="C118" s="68" t="s">
        <v>622</v>
      </c>
      <c r="D118" s="150">
        <v>29</v>
      </c>
      <c r="E118" s="68" t="s">
        <v>68</v>
      </c>
      <c r="F118" s="160">
        <v>0</v>
      </c>
      <c r="G118" s="160">
        <v>1995</v>
      </c>
      <c r="H118" s="152">
        <f t="shared" si="11"/>
        <v>0</v>
      </c>
      <c r="I118" s="152">
        <f t="shared" si="12"/>
        <v>57855</v>
      </c>
    </row>
    <row r="119" spans="1:9" ht="96">
      <c r="A119" s="68">
        <v>4</v>
      </c>
      <c r="B119" s="150" t="s">
        <v>623</v>
      </c>
      <c r="C119" s="68" t="s">
        <v>624</v>
      </c>
      <c r="D119" s="150">
        <v>107</v>
      </c>
      <c r="E119" s="68" t="s">
        <v>68</v>
      </c>
      <c r="F119" s="160">
        <v>5785</v>
      </c>
      <c r="G119" s="160">
        <v>8033</v>
      </c>
      <c r="H119" s="152">
        <f t="shared" si="11"/>
        <v>618995</v>
      </c>
      <c r="I119" s="152">
        <f t="shared" si="12"/>
        <v>859531</v>
      </c>
    </row>
    <row r="120" spans="1:9" ht="96">
      <c r="A120" s="68">
        <v>5</v>
      </c>
      <c r="B120" s="150" t="s">
        <v>625</v>
      </c>
      <c r="C120" s="68" t="s">
        <v>626</v>
      </c>
      <c r="D120" s="150">
        <v>95</v>
      </c>
      <c r="E120" s="68" t="s">
        <v>68</v>
      </c>
      <c r="F120" s="160">
        <v>5145</v>
      </c>
      <c r="G120" s="160">
        <v>8873</v>
      </c>
      <c r="H120" s="152">
        <f t="shared" si="11"/>
        <v>488775</v>
      </c>
      <c r="I120" s="152">
        <f t="shared" si="12"/>
        <v>842935</v>
      </c>
    </row>
    <row r="121" spans="1:9" ht="48">
      <c r="A121" s="68">
        <v>6</v>
      </c>
      <c r="B121" s="150" t="s">
        <v>627</v>
      </c>
      <c r="C121" s="68" t="s">
        <v>628</v>
      </c>
      <c r="D121" s="150">
        <v>11</v>
      </c>
      <c r="E121" s="68" t="s">
        <v>78</v>
      </c>
      <c r="F121" s="160">
        <v>2744</v>
      </c>
      <c r="G121" s="160">
        <v>1785</v>
      </c>
      <c r="H121" s="152">
        <f t="shared" si="11"/>
        <v>30184</v>
      </c>
      <c r="I121" s="152">
        <f t="shared" si="12"/>
        <v>19635</v>
      </c>
    </row>
    <row r="122" spans="1:9" ht="96">
      <c r="A122" s="68">
        <v>7</v>
      </c>
      <c r="B122" s="150" t="s">
        <v>629</v>
      </c>
      <c r="C122" s="68" t="s">
        <v>630</v>
      </c>
      <c r="D122" s="150">
        <v>10</v>
      </c>
      <c r="E122" s="68" t="s">
        <v>78</v>
      </c>
      <c r="F122" s="160">
        <v>3445</v>
      </c>
      <c r="G122" s="160">
        <v>2520</v>
      </c>
      <c r="H122" s="152">
        <f t="shared" si="11"/>
        <v>34450</v>
      </c>
      <c r="I122" s="152">
        <f t="shared" si="12"/>
        <v>25200</v>
      </c>
    </row>
    <row r="123" spans="1:9" ht="48">
      <c r="A123" s="68">
        <v>8</v>
      </c>
      <c r="B123" s="150" t="s">
        <v>631</v>
      </c>
      <c r="C123" s="68" t="s">
        <v>632</v>
      </c>
      <c r="D123" s="150">
        <v>3</v>
      </c>
      <c r="E123" s="68" t="s">
        <v>68</v>
      </c>
      <c r="F123" s="160">
        <v>117</v>
      </c>
      <c r="G123" s="160">
        <v>4844</v>
      </c>
      <c r="H123" s="152">
        <f t="shared" si="11"/>
        <v>351</v>
      </c>
      <c r="I123" s="152">
        <f t="shared" si="12"/>
        <v>14532</v>
      </c>
    </row>
    <row r="124" spans="1:9" ht="48">
      <c r="A124" s="68">
        <v>9</v>
      </c>
      <c r="B124" s="150" t="s">
        <v>633</v>
      </c>
      <c r="C124" s="68" t="s">
        <v>634</v>
      </c>
      <c r="D124" s="150">
        <v>42</v>
      </c>
      <c r="E124" s="68" t="s">
        <v>68</v>
      </c>
      <c r="F124" s="160">
        <v>100</v>
      </c>
      <c r="G124" s="160">
        <v>3633</v>
      </c>
      <c r="H124" s="152">
        <f t="shared" si="11"/>
        <v>4200</v>
      </c>
      <c r="I124" s="152">
        <f t="shared" si="12"/>
        <v>152586</v>
      </c>
    </row>
    <row r="125" spans="1:9">
      <c r="A125" s="80"/>
      <c r="B125" s="83"/>
      <c r="C125" s="80"/>
      <c r="D125" s="90"/>
      <c r="E125" s="80"/>
      <c r="F125" s="91"/>
      <c r="G125" s="91"/>
      <c r="H125" s="93"/>
      <c r="I125" s="93"/>
    </row>
    <row r="126" spans="1:9">
      <c r="A126" s="89"/>
      <c r="B126" s="89"/>
      <c r="C126" s="89" t="s">
        <v>67</v>
      </c>
      <c r="D126" s="89"/>
      <c r="E126" s="89"/>
      <c r="F126" s="89"/>
      <c r="G126" s="89"/>
      <c r="H126" s="96">
        <f>SUM(H116:H125)</f>
        <v>1176955</v>
      </c>
      <c r="I126" s="96">
        <f>ROUND(SUM(I116:I125),0)</f>
        <v>2498114</v>
      </c>
    </row>
    <row r="128" spans="1:9">
      <c r="C128" s="149" t="s">
        <v>83</v>
      </c>
    </row>
    <row r="129" spans="1:13" ht="24">
      <c r="A129" s="68">
        <v>1</v>
      </c>
      <c r="B129" s="150" t="s">
        <v>635</v>
      </c>
      <c r="C129" s="68" t="s">
        <v>636</v>
      </c>
      <c r="D129" s="150">
        <v>8</v>
      </c>
      <c r="E129" s="68" t="s">
        <v>78</v>
      </c>
      <c r="F129" s="160">
        <v>0</v>
      </c>
      <c r="G129" s="160">
        <v>1260</v>
      </c>
      <c r="H129" s="152">
        <f t="shared" ref="H129:H137" si="13">ROUND(F129*D129,0)</f>
        <v>0</v>
      </c>
      <c r="I129" s="152">
        <f t="shared" ref="I129:I137" si="14">ROUND(G129*D129,0)</f>
        <v>10080</v>
      </c>
    </row>
    <row r="130" spans="1:13" ht="24">
      <c r="A130" s="68">
        <v>2</v>
      </c>
      <c r="B130" s="150" t="s">
        <v>637</v>
      </c>
      <c r="C130" s="68" t="s">
        <v>638</v>
      </c>
      <c r="D130" s="150">
        <v>4</v>
      </c>
      <c r="E130" s="68" t="s">
        <v>78</v>
      </c>
      <c r="F130" s="160">
        <v>0</v>
      </c>
      <c r="G130" s="160">
        <v>1260</v>
      </c>
      <c r="H130" s="152">
        <f t="shared" si="13"/>
        <v>0</v>
      </c>
      <c r="I130" s="152">
        <f t="shared" si="14"/>
        <v>5040</v>
      </c>
    </row>
    <row r="131" spans="1:13" ht="84">
      <c r="A131" s="68">
        <v>3</v>
      </c>
      <c r="B131" s="150" t="s">
        <v>639</v>
      </c>
      <c r="C131" s="68" t="s">
        <v>640</v>
      </c>
      <c r="D131" s="150">
        <v>26.6</v>
      </c>
      <c r="E131" s="68" t="s">
        <v>78</v>
      </c>
      <c r="F131" s="160">
        <v>4133</v>
      </c>
      <c r="G131" s="160">
        <v>1733</v>
      </c>
      <c r="H131" s="152">
        <f t="shared" si="13"/>
        <v>109938</v>
      </c>
      <c r="I131" s="152">
        <f t="shared" si="14"/>
        <v>46098</v>
      </c>
    </row>
    <row r="132" spans="1:13" ht="72">
      <c r="A132" s="68">
        <v>4</v>
      </c>
      <c r="B132" s="150" t="s">
        <v>641</v>
      </c>
      <c r="C132" s="68" t="s">
        <v>642</v>
      </c>
      <c r="D132" s="150">
        <v>8.5</v>
      </c>
      <c r="E132" s="68" t="s">
        <v>78</v>
      </c>
      <c r="F132" s="160">
        <v>4755</v>
      </c>
      <c r="G132" s="160">
        <v>2415</v>
      </c>
      <c r="H132" s="152">
        <f t="shared" si="13"/>
        <v>40418</v>
      </c>
      <c r="I132" s="152">
        <f t="shared" si="14"/>
        <v>20528</v>
      </c>
    </row>
    <row r="133" spans="1:13" ht="84">
      <c r="A133" s="68">
        <v>5</v>
      </c>
      <c r="B133" s="150" t="s">
        <v>643</v>
      </c>
      <c r="C133" s="68" t="s">
        <v>644</v>
      </c>
      <c r="D133" s="150">
        <v>26.6</v>
      </c>
      <c r="E133" s="68" t="s">
        <v>78</v>
      </c>
      <c r="F133" s="160">
        <v>5450</v>
      </c>
      <c r="G133" s="160">
        <v>2520</v>
      </c>
      <c r="H133" s="152">
        <f t="shared" si="13"/>
        <v>144970</v>
      </c>
      <c r="I133" s="152">
        <f t="shared" si="14"/>
        <v>67032</v>
      </c>
    </row>
    <row r="134" spans="1:13" ht="72">
      <c r="A134" s="68">
        <v>6</v>
      </c>
      <c r="B134" s="150" t="s">
        <v>645</v>
      </c>
      <c r="C134" s="68" t="s">
        <v>646</v>
      </c>
      <c r="D134" s="150">
        <v>2</v>
      </c>
      <c r="E134" s="68" t="s">
        <v>78</v>
      </c>
      <c r="F134" s="160">
        <v>998</v>
      </c>
      <c r="G134" s="160">
        <v>2783</v>
      </c>
      <c r="H134" s="152">
        <f t="shared" si="13"/>
        <v>1996</v>
      </c>
      <c r="I134" s="152">
        <f t="shared" si="14"/>
        <v>5566</v>
      </c>
    </row>
    <row r="135" spans="1:13" ht="24">
      <c r="A135" s="68">
        <v>7</v>
      </c>
      <c r="B135" s="150" t="s">
        <v>647</v>
      </c>
      <c r="C135" s="68" t="s">
        <v>648</v>
      </c>
      <c r="D135" s="150">
        <v>1</v>
      </c>
      <c r="E135" s="68" t="s">
        <v>66</v>
      </c>
      <c r="F135" s="160">
        <v>54744</v>
      </c>
      <c r="G135" s="160">
        <v>12447</v>
      </c>
      <c r="H135" s="152">
        <f t="shared" si="13"/>
        <v>54744</v>
      </c>
      <c r="I135" s="152">
        <f t="shared" si="14"/>
        <v>12447</v>
      </c>
    </row>
    <row r="136" spans="1:13" ht="24">
      <c r="A136" s="68">
        <v>8</v>
      </c>
      <c r="B136" s="150" t="s">
        <v>649</v>
      </c>
      <c r="C136" s="68" t="s">
        <v>650</v>
      </c>
      <c r="D136" s="150">
        <v>1</v>
      </c>
      <c r="E136" s="68" t="s">
        <v>66</v>
      </c>
      <c r="F136" s="160">
        <v>2275</v>
      </c>
      <c r="G136" s="160">
        <v>735</v>
      </c>
      <c r="H136" s="152">
        <f t="shared" si="13"/>
        <v>2275</v>
      </c>
      <c r="I136" s="152">
        <f t="shared" si="14"/>
        <v>735</v>
      </c>
    </row>
    <row r="137" spans="1:13" ht="36">
      <c r="A137" s="68">
        <v>9</v>
      </c>
      <c r="B137" s="150" t="s">
        <v>651</v>
      </c>
      <c r="C137" s="68" t="s">
        <v>652</v>
      </c>
      <c r="D137" s="150">
        <v>1</v>
      </c>
      <c r="E137" s="68" t="s">
        <v>78</v>
      </c>
      <c r="F137" s="160">
        <v>27226</v>
      </c>
      <c r="G137" s="160">
        <v>2468</v>
      </c>
      <c r="H137" s="152">
        <f t="shared" si="13"/>
        <v>27226</v>
      </c>
      <c r="I137" s="152">
        <f t="shared" si="14"/>
        <v>2468</v>
      </c>
    </row>
    <row r="138" spans="1:13">
      <c r="A138" s="89"/>
      <c r="B138" s="89"/>
      <c r="C138" s="89" t="s">
        <v>67</v>
      </c>
      <c r="D138" s="89"/>
      <c r="E138" s="89"/>
      <c r="F138" s="89"/>
      <c r="G138" s="89"/>
      <c r="H138" s="96">
        <f>ROUND(SUM(H129:H137),0)</f>
        <v>381567</v>
      </c>
      <c r="I138" s="96">
        <f>ROUND(SUM(I129:I137),0)</f>
        <v>169994</v>
      </c>
    </row>
    <row r="140" spans="1:13">
      <c r="C140" s="149" t="s">
        <v>84</v>
      </c>
    </row>
    <row r="141" spans="1:13" ht="24">
      <c r="A141" s="68">
        <v>1</v>
      </c>
      <c r="B141" s="150" t="s">
        <v>653</v>
      </c>
      <c r="C141" s="68" t="s">
        <v>654</v>
      </c>
      <c r="D141" s="150">
        <v>10.65</v>
      </c>
      <c r="E141" s="68" t="s">
        <v>85</v>
      </c>
      <c r="F141" s="160">
        <v>0</v>
      </c>
      <c r="G141" s="160">
        <v>2888</v>
      </c>
      <c r="H141" s="152">
        <f t="shared" ref="H141:H154" si="15">ROUND(F141*D141,0)</f>
        <v>0</v>
      </c>
      <c r="I141" s="152">
        <f t="shared" ref="I141:I154" si="16">ROUND(G141*D141,0)</f>
        <v>30757</v>
      </c>
      <c r="M141" s="154"/>
    </row>
    <row r="142" spans="1:13" ht="36">
      <c r="A142" s="68">
        <v>2</v>
      </c>
      <c r="B142" s="150" t="s">
        <v>655</v>
      </c>
      <c r="C142" s="68" t="s">
        <v>656</v>
      </c>
      <c r="D142" s="150">
        <v>31.6</v>
      </c>
      <c r="E142" s="68" t="s">
        <v>85</v>
      </c>
      <c r="F142" s="160">
        <v>0</v>
      </c>
      <c r="G142" s="160">
        <v>1838</v>
      </c>
      <c r="H142" s="152">
        <f t="shared" si="15"/>
        <v>0</v>
      </c>
      <c r="I142" s="152">
        <f t="shared" si="16"/>
        <v>58081</v>
      </c>
      <c r="M142" s="154"/>
    </row>
    <row r="143" spans="1:13" ht="36">
      <c r="A143" s="68">
        <v>3</v>
      </c>
      <c r="B143" s="150" t="s">
        <v>657</v>
      </c>
      <c r="C143" s="68" t="s">
        <v>658</v>
      </c>
      <c r="D143" s="150">
        <v>33.200000000000003</v>
      </c>
      <c r="E143" s="68"/>
      <c r="F143" s="160">
        <v>0</v>
      </c>
      <c r="G143" s="160">
        <v>1575</v>
      </c>
      <c r="H143" s="152">
        <f t="shared" si="15"/>
        <v>0</v>
      </c>
      <c r="I143" s="152">
        <f t="shared" si="16"/>
        <v>52290</v>
      </c>
      <c r="M143" s="154"/>
    </row>
    <row r="144" spans="1:13" ht="82.2" customHeight="1">
      <c r="A144" s="68">
        <v>4</v>
      </c>
      <c r="B144" s="150" t="s">
        <v>659</v>
      </c>
      <c r="C144" s="80" t="s">
        <v>660</v>
      </c>
      <c r="D144" s="150">
        <v>6</v>
      </c>
      <c r="E144" s="68" t="s">
        <v>66</v>
      </c>
      <c r="F144" s="160">
        <v>124410</v>
      </c>
      <c r="G144" s="160">
        <v>5985</v>
      </c>
      <c r="H144" s="152">
        <f t="shared" si="15"/>
        <v>746460</v>
      </c>
      <c r="I144" s="152">
        <f t="shared" si="16"/>
        <v>35910</v>
      </c>
    </row>
    <row r="145" spans="1:9" ht="13.2">
      <c r="A145" s="68">
        <v>5</v>
      </c>
      <c r="B145" s="150" t="s">
        <v>661</v>
      </c>
      <c r="C145" s="80" t="s">
        <v>245</v>
      </c>
      <c r="D145" s="83">
        <v>4</v>
      </c>
      <c r="E145" s="80" t="s">
        <v>66</v>
      </c>
      <c r="F145" s="160">
        <v>157480</v>
      </c>
      <c r="G145" s="160">
        <v>8610</v>
      </c>
      <c r="H145" s="152">
        <f t="shared" si="15"/>
        <v>629920</v>
      </c>
      <c r="I145" s="152">
        <f t="shared" si="16"/>
        <v>34440</v>
      </c>
    </row>
    <row r="146" spans="1:9" ht="13.2">
      <c r="A146" s="68">
        <v>6</v>
      </c>
      <c r="B146" s="150" t="s">
        <v>661</v>
      </c>
      <c r="C146" s="80" t="s">
        <v>246</v>
      </c>
      <c r="D146" s="83">
        <v>1</v>
      </c>
      <c r="E146" s="80" t="s">
        <v>66</v>
      </c>
      <c r="F146" s="160">
        <v>157988</v>
      </c>
      <c r="G146" s="160">
        <v>8610</v>
      </c>
      <c r="H146" s="152">
        <f t="shared" si="15"/>
        <v>157988</v>
      </c>
      <c r="I146" s="152">
        <f t="shared" si="16"/>
        <v>8610</v>
      </c>
    </row>
    <row r="147" spans="1:9" ht="13.2">
      <c r="A147" s="68">
        <v>7</v>
      </c>
      <c r="B147" s="150" t="s">
        <v>662</v>
      </c>
      <c r="C147" s="80" t="s">
        <v>247</v>
      </c>
      <c r="D147" s="83">
        <v>1</v>
      </c>
      <c r="E147" s="80" t="s">
        <v>66</v>
      </c>
      <c r="F147" s="160">
        <v>199875</v>
      </c>
      <c r="G147" s="160">
        <v>0</v>
      </c>
      <c r="H147" s="152">
        <f t="shared" si="15"/>
        <v>199875</v>
      </c>
      <c r="I147" s="152">
        <f t="shared" si="16"/>
        <v>0</v>
      </c>
    </row>
    <row r="148" spans="1:9" ht="24">
      <c r="A148" s="68">
        <v>8</v>
      </c>
      <c r="B148" s="150" t="s">
        <v>663</v>
      </c>
      <c r="C148" s="80" t="s">
        <v>244</v>
      </c>
      <c r="D148" s="150">
        <v>1</v>
      </c>
      <c r="E148" s="68" t="s">
        <v>66</v>
      </c>
      <c r="F148" s="160">
        <v>214745</v>
      </c>
      <c r="G148" s="160">
        <v>9870</v>
      </c>
      <c r="H148" s="152">
        <f t="shared" si="15"/>
        <v>214745</v>
      </c>
      <c r="I148" s="152">
        <f t="shared" si="16"/>
        <v>9870</v>
      </c>
    </row>
    <row r="149" spans="1:9" ht="24">
      <c r="A149" s="68">
        <v>9</v>
      </c>
      <c r="B149" s="150" t="s">
        <v>663</v>
      </c>
      <c r="C149" s="80" t="s">
        <v>664</v>
      </c>
      <c r="D149" s="150">
        <v>2</v>
      </c>
      <c r="E149" s="68" t="s">
        <v>66</v>
      </c>
      <c r="F149" s="160">
        <v>279888</v>
      </c>
      <c r="G149" s="160">
        <v>9870</v>
      </c>
      <c r="H149" s="152">
        <f t="shared" si="15"/>
        <v>559776</v>
      </c>
      <c r="I149" s="152">
        <f t="shared" si="16"/>
        <v>19740</v>
      </c>
    </row>
    <row r="150" spans="1:9" ht="48">
      <c r="A150" s="68">
        <v>10</v>
      </c>
      <c r="B150" s="150" t="s">
        <v>665</v>
      </c>
      <c r="C150" s="68" t="s">
        <v>666</v>
      </c>
      <c r="D150" s="150">
        <v>1</v>
      </c>
      <c r="E150" s="68" t="s">
        <v>66</v>
      </c>
      <c r="F150" s="160">
        <v>67898</v>
      </c>
      <c r="G150" s="160">
        <v>8715</v>
      </c>
      <c r="H150" s="152">
        <f t="shared" si="15"/>
        <v>67898</v>
      </c>
      <c r="I150" s="152">
        <f t="shared" si="16"/>
        <v>8715</v>
      </c>
    </row>
    <row r="151" spans="1:9" ht="24">
      <c r="A151" s="68">
        <v>11</v>
      </c>
      <c r="B151" s="150" t="s">
        <v>667</v>
      </c>
      <c r="C151" s="80" t="s">
        <v>243</v>
      </c>
      <c r="D151" s="150">
        <v>3</v>
      </c>
      <c r="E151" s="68" t="s">
        <v>66</v>
      </c>
      <c r="F151" s="160">
        <v>34744</v>
      </c>
      <c r="G151" s="160">
        <v>6405</v>
      </c>
      <c r="H151" s="152">
        <f t="shared" si="15"/>
        <v>104232</v>
      </c>
      <c r="I151" s="152">
        <f t="shared" si="16"/>
        <v>19215</v>
      </c>
    </row>
    <row r="152" spans="1:9" ht="24">
      <c r="A152" s="68">
        <v>12</v>
      </c>
      <c r="B152" s="150" t="s">
        <v>668</v>
      </c>
      <c r="C152" s="80" t="s">
        <v>242</v>
      </c>
      <c r="D152" s="150">
        <v>5</v>
      </c>
      <c r="E152" s="68" t="s">
        <v>66</v>
      </c>
      <c r="F152" s="160">
        <v>214415</v>
      </c>
      <c r="G152" s="160">
        <v>8715</v>
      </c>
      <c r="H152" s="152">
        <f t="shared" si="15"/>
        <v>1072075</v>
      </c>
      <c r="I152" s="152">
        <f t="shared" si="16"/>
        <v>43575</v>
      </c>
    </row>
    <row r="153" spans="1:9" ht="60">
      <c r="A153" s="68">
        <v>13</v>
      </c>
      <c r="B153" s="150" t="s">
        <v>669</v>
      </c>
      <c r="C153" s="81" t="s">
        <v>670</v>
      </c>
      <c r="D153" s="150">
        <v>4.8</v>
      </c>
      <c r="E153" s="68" t="s">
        <v>69</v>
      </c>
      <c r="F153" s="160">
        <v>13442</v>
      </c>
      <c r="G153" s="160">
        <v>2363</v>
      </c>
      <c r="H153" s="152">
        <f t="shared" si="15"/>
        <v>64522</v>
      </c>
      <c r="I153" s="152">
        <f t="shared" si="16"/>
        <v>11342</v>
      </c>
    </row>
    <row r="154" spans="1:9" ht="60">
      <c r="A154" s="68">
        <v>14</v>
      </c>
      <c r="B154" s="150" t="s">
        <v>671</v>
      </c>
      <c r="C154" s="80" t="s">
        <v>672</v>
      </c>
      <c r="D154" s="150">
        <v>5.6</v>
      </c>
      <c r="E154" s="68" t="s">
        <v>69</v>
      </c>
      <c r="F154" s="160">
        <v>8500</v>
      </c>
      <c r="G154" s="160">
        <v>1890</v>
      </c>
      <c r="H154" s="152">
        <f t="shared" si="15"/>
        <v>47600</v>
      </c>
      <c r="I154" s="152">
        <f t="shared" si="16"/>
        <v>10584</v>
      </c>
    </row>
    <row r="155" spans="1:9">
      <c r="A155" s="89"/>
      <c r="B155" s="89"/>
      <c r="C155" s="89" t="s">
        <v>67</v>
      </c>
      <c r="D155" s="89"/>
      <c r="E155" s="89"/>
      <c r="F155" s="89"/>
      <c r="G155" s="89"/>
      <c r="H155" s="96">
        <f>ROUND(SUM(H141:H154),0)</f>
        <v>3865091</v>
      </c>
      <c r="I155" s="96">
        <f>ROUND(SUM(I141:I154),0)</f>
        <v>343129</v>
      </c>
    </row>
    <row r="157" spans="1:9">
      <c r="C157" s="155" t="s">
        <v>86</v>
      </c>
      <c r="D157" s="156"/>
      <c r="E157" s="156"/>
    </row>
    <row r="158" spans="1:9" ht="24">
      <c r="A158" s="85"/>
      <c r="B158" s="85"/>
      <c r="C158" s="80" t="s">
        <v>87</v>
      </c>
      <c r="D158" s="80"/>
      <c r="E158" s="80"/>
      <c r="F158" s="86"/>
      <c r="G158" s="86"/>
      <c r="H158" s="94"/>
      <c r="I158" s="94"/>
    </row>
    <row r="159" spans="1:9" ht="36">
      <c r="A159" s="68">
        <v>1</v>
      </c>
      <c r="B159" s="150" t="s">
        <v>673</v>
      </c>
      <c r="C159" s="68" t="s">
        <v>674</v>
      </c>
      <c r="D159" s="150">
        <v>1</v>
      </c>
      <c r="E159" s="68" t="s">
        <v>66</v>
      </c>
      <c r="F159" s="160">
        <v>200500</v>
      </c>
      <c r="G159" s="160">
        <v>1785</v>
      </c>
      <c r="H159" s="152">
        <f t="shared" ref="H159:H170" si="17">ROUND(F159*D159,0)</f>
        <v>200500</v>
      </c>
      <c r="I159" s="152">
        <f t="shared" ref="I159:I170" si="18">ROUND(G159*D159,0)</f>
        <v>1785</v>
      </c>
    </row>
    <row r="160" spans="1:9" ht="36">
      <c r="A160" s="68">
        <v>2</v>
      </c>
      <c r="B160" s="150" t="s">
        <v>675</v>
      </c>
      <c r="C160" s="80" t="s">
        <v>258</v>
      </c>
      <c r="D160" s="150">
        <v>1</v>
      </c>
      <c r="E160" s="68" t="s">
        <v>66</v>
      </c>
      <c r="F160" s="160">
        <v>544000</v>
      </c>
      <c r="G160" s="160">
        <v>4410</v>
      </c>
      <c r="H160" s="152">
        <f t="shared" si="17"/>
        <v>544000</v>
      </c>
      <c r="I160" s="152">
        <f t="shared" si="18"/>
        <v>4410</v>
      </c>
    </row>
    <row r="161" spans="1:9" ht="24">
      <c r="A161" s="68">
        <v>3</v>
      </c>
      <c r="B161" s="150" t="s">
        <v>676</v>
      </c>
      <c r="C161" s="68" t="s">
        <v>677</v>
      </c>
      <c r="D161" s="150">
        <v>37.549999999999997</v>
      </c>
      <c r="E161" s="68" t="s">
        <v>78</v>
      </c>
      <c r="F161" s="151">
        <v>12988</v>
      </c>
      <c r="G161" s="160">
        <v>7928</v>
      </c>
      <c r="H161" s="152">
        <f t="shared" si="17"/>
        <v>487699</v>
      </c>
      <c r="I161" s="152">
        <f t="shared" si="18"/>
        <v>297696</v>
      </c>
    </row>
    <row r="162" spans="1:9" ht="36">
      <c r="A162" s="68">
        <v>4</v>
      </c>
      <c r="B162" s="150" t="s">
        <v>678</v>
      </c>
      <c r="C162" s="80" t="s">
        <v>259</v>
      </c>
      <c r="D162" s="150">
        <v>10.4</v>
      </c>
      <c r="E162" s="68" t="s">
        <v>78</v>
      </c>
      <c r="F162" s="151">
        <v>4774</v>
      </c>
      <c r="G162" s="151">
        <v>2100</v>
      </c>
      <c r="H162" s="152">
        <f t="shared" si="17"/>
        <v>49650</v>
      </c>
      <c r="I162" s="152">
        <f t="shared" si="18"/>
        <v>21840</v>
      </c>
    </row>
    <row r="163" spans="1:9" ht="36">
      <c r="A163" s="68">
        <v>5</v>
      </c>
      <c r="B163" s="150" t="s">
        <v>679</v>
      </c>
      <c r="C163" s="80" t="s">
        <v>250</v>
      </c>
      <c r="D163" s="150">
        <v>1</v>
      </c>
      <c r="E163" s="68" t="s">
        <v>66</v>
      </c>
      <c r="F163" s="80">
        <v>43744</v>
      </c>
      <c r="G163" s="80">
        <v>11155</v>
      </c>
      <c r="H163" s="152">
        <f t="shared" si="17"/>
        <v>43744</v>
      </c>
      <c r="I163" s="152">
        <f t="shared" si="18"/>
        <v>11155</v>
      </c>
    </row>
    <row r="164" spans="1:9" ht="72">
      <c r="A164" s="68">
        <v>6</v>
      </c>
      <c r="B164" s="150" t="s">
        <v>680</v>
      </c>
      <c r="C164" s="68" t="s">
        <v>681</v>
      </c>
      <c r="D164" s="150">
        <v>3</v>
      </c>
      <c r="E164" s="68" t="s">
        <v>66</v>
      </c>
      <c r="F164" s="151">
        <v>4788</v>
      </c>
      <c r="G164" s="151">
        <v>1147</v>
      </c>
      <c r="H164" s="152">
        <f t="shared" si="17"/>
        <v>14364</v>
      </c>
      <c r="I164" s="152">
        <f t="shared" si="18"/>
        <v>3441</v>
      </c>
    </row>
    <row r="165" spans="1:9" ht="72">
      <c r="A165" s="68">
        <v>7</v>
      </c>
      <c r="B165" s="150" t="s">
        <v>682</v>
      </c>
      <c r="C165" s="68" t="s">
        <v>683</v>
      </c>
      <c r="D165" s="150">
        <v>2</v>
      </c>
      <c r="E165" s="68" t="s">
        <v>66</v>
      </c>
      <c r="F165" s="151">
        <v>3444</v>
      </c>
      <c r="G165" s="151">
        <v>1147</v>
      </c>
      <c r="H165" s="152">
        <f t="shared" si="17"/>
        <v>6888</v>
      </c>
      <c r="I165" s="152">
        <f t="shared" si="18"/>
        <v>2294</v>
      </c>
    </row>
    <row r="166" spans="1:9" ht="72">
      <c r="A166" s="68">
        <v>8</v>
      </c>
      <c r="B166" s="150" t="s">
        <v>684</v>
      </c>
      <c r="C166" s="68" t="s">
        <v>685</v>
      </c>
      <c r="D166" s="150">
        <v>2</v>
      </c>
      <c r="E166" s="68" t="s">
        <v>66</v>
      </c>
      <c r="F166" s="151">
        <v>25542</v>
      </c>
      <c r="G166" s="151">
        <v>4485</v>
      </c>
      <c r="H166" s="152">
        <f t="shared" si="17"/>
        <v>51084</v>
      </c>
      <c r="I166" s="152">
        <f t="shared" si="18"/>
        <v>8970</v>
      </c>
    </row>
    <row r="167" spans="1:9" ht="48">
      <c r="A167" s="68">
        <v>9</v>
      </c>
      <c r="B167" s="150" t="s">
        <v>686</v>
      </c>
      <c r="C167" s="68" t="s">
        <v>687</v>
      </c>
      <c r="D167" s="150">
        <v>1</v>
      </c>
      <c r="E167" s="68" t="s">
        <v>66</v>
      </c>
      <c r="F167" s="151">
        <v>28785</v>
      </c>
      <c r="G167" s="151">
        <v>4485</v>
      </c>
      <c r="H167" s="152">
        <f t="shared" si="17"/>
        <v>28785</v>
      </c>
      <c r="I167" s="152">
        <f t="shared" si="18"/>
        <v>4485</v>
      </c>
    </row>
    <row r="168" spans="1:9" ht="36">
      <c r="A168" s="68">
        <v>10</v>
      </c>
      <c r="B168" s="150" t="s">
        <v>688</v>
      </c>
      <c r="C168" s="68" t="s">
        <v>689</v>
      </c>
      <c r="D168" s="150">
        <v>7.25</v>
      </c>
      <c r="E168" s="68" t="s">
        <v>78</v>
      </c>
      <c r="F168" s="160">
        <v>7793</v>
      </c>
      <c r="G168" s="160">
        <v>893</v>
      </c>
      <c r="H168" s="152">
        <f t="shared" si="17"/>
        <v>56499</v>
      </c>
      <c r="I168" s="152">
        <f t="shared" si="18"/>
        <v>6474</v>
      </c>
    </row>
    <row r="169" spans="1:9" ht="36">
      <c r="A169" s="68">
        <v>11</v>
      </c>
      <c r="B169" s="150" t="s">
        <v>690</v>
      </c>
      <c r="C169" s="80" t="s">
        <v>248</v>
      </c>
      <c r="D169" s="83">
        <v>1</v>
      </c>
      <c r="E169" s="80" t="s">
        <v>66</v>
      </c>
      <c r="F169" s="80">
        <v>99788</v>
      </c>
      <c r="G169" s="80">
        <v>48774</v>
      </c>
      <c r="H169" s="93">
        <f t="shared" si="17"/>
        <v>99788</v>
      </c>
      <c r="I169" s="93">
        <f t="shared" si="18"/>
        <v>48774</v>
      </c>
    </row>
    <row r="170" spans="1:9" ht="36">
      <c r="A170" s="68">
        <v>12</v>
      </c>
      <c r="B170" s="150" t="s">
        <v>690</v>
      </c>
      <c r="C170" s="80" t="s">
        <v>249</v>
      </c>
      <c r="D170" s="83">
        <v>1</v>
      </c>
      <c r="E170" s="80" t="s">
        <v>66</v>
      </c>
      <c r="F170" s="80">
        <v>157788</v>
      </c>
      <c r="G170" s="80">
        <v>72554</v>
      </c>
      <c r="H170" s="93">
        <f t="shared" si="17"/>
        <v>157788</v>
      </c>
      <c r="I170" s="93">
        <f t="shared" si="18"/>
        <v>72554</v>
      </c>
    </row>
    <row r="171" spans="1:9">
      <c r="A171" s="80"/>
      <c r="B171" s="83"/>
      <c r="C171" s="80"/>
      <c r="D171" s="83"/>
      <c r="E171" s="80"/>
      <c r="F171" s="80"/>
      <c r="G171" s="80"/>
      <c r="H171" s="93"/>
      <c r="I171" s="93"/>
    </row>
    <row r="172" spans="1:9">
      <c r="A172" s="89"/>
      <c r="B172" s="89"/>
      <c r="C172" s="89" t="s">
        <v>67</v>
      </c>
      <c r="D172" s="89"/>
      <c r="E172" s="89"/>
      <c r="F172" s="89"/>
      <c r="G172" s="89"/>
      <c r="H172" s="96">
        <f>SUM(H159:H171)</f>
        <v>1740789</v>
      </c>
      <c r="I172" s="96">
        <f>SUM(I159:I171)</f>
        <v>483878</v>
      </c>
    </row>
    <row r="174" spans="1:9">
      <c r="C174" s="149" t="s">
        <v>88</v>
      </c>
    </row>
    <row r="175" spans="1:9" ht="48">
      <c r="A175" s="68">
        <v>1</v>
      </c>
      <c r="B175" s="150" t="s">
        <v>691</v>
      </c>
      <c r="C175" s="68" t="s">
        <v>692</v>
      </c>
      <c r="D175" s="150">
        <v>1.5</v>
      </c>
      <c r="E175" s="68" t="s">
        <v>693</v>
      </c>
      <c r="F175" s="160">
        <v>0</v>
      </c>
      <c r="G175" s="160">
        <v>45990</v>
      </c>
      <c r="H175" s="152">
        <f>ROUND(F175*D175,0)</f>
        <v>0</v>
      </c>
      <c r="I175" s="152">
        <f>ROUND(G175*D175,0)</f>
        <v>68985</v>
      </c>
    </row>
    <row r="176" spans="1:9" ht="60">
      <c r="A176" s="68">
        <v>2</v>
      </c>
      <c r="B176" s="150" t="s">
        <v>694</v>
      </c>
      <c r="C176" s="68" t="s">
        <v>695</v>
      </c>
      <c r="D176" s="150">
        <v>195</v>
      </c>
      <c r="E176" s="68" t="s">
        <v>68</v>
      </c>
      <c r="F176" s="160">
        <v>274</v>
      </c>
      <c r="G176" s="160">
        <v>450</v>
      </c>
      <c r="H176" s="152">
        <f>ROUND(F176*D176,0)</f>
        <v>53430</v>
      </c>
      <c r="I176" s="152">
        <f>ROUND(G176*D176,0)</f>
        <v>87750</v>
      </c>
    </row>
    <row r="177" spans="1:9" ht="72">
      <c r="A177" s="68">
        <v>3</v>
      </c>
      <c r="B177" s="150" t="s">
        <v>696</v>
      </c>
      <c r="C177" s="68" t="s">
        <v>697</v>
      </c>
      <c r="D177" s="150">
        <v>195</v>
      </c>
      <c r="E177" s="68" t="s">
        <v>68</v>
      </c>
      <c r="F177" s="160">
        <v>285</v>
      </c>
      <c r="G177" s="160">
        <v>450</v>
      </c>
      <c r="H177" s="152">
        <f>ROUND(F177*D177,0)</f>
        <v>55575</v>
      </c>
      <c r="I177" s="152">
        <f>ROUND(G177*D177,0)</f>
        <v>87750</v>
      </c>
    </row>
    <row r="178" spans="1:9" ht="60">
      <c r="A178" s="68">
        <v>4</v>
      </c>
      <c r="B178" s="150" t="s">
        <v>698</v>
      </c>
      <c r="C178" s="80" t="s">
        <v>741</v>
      </c>
      <c r="D178" s="150">
        <v>40</v>
      </c>
      <c r="E178" s="68" t="s">
        <v>68</v>
      </c>
      <c r="F178" s="160">
        <v>996</v>
      </c>
      <c r="G178" s="160">
        <v>998</v>
      </c>
      <c r="H178" s="152">
        <f>ROUND(F178*D178,0)</f>
        <v>39840</v>
      </c>
      <c r="I178" s="152">
        <f>ROUND(G178*D178,0)</f>
        <v>39920</v>
      </c>
    </row>
    <row r="179" spans="1:9" ht="36">
      <c r="A179" s="68">
        <v>5</v>
      </c>
      <c r="B179" s="150" t="s">
        <v>699</v>
      </c>
      <c r="C179" s="68" t="s">
        <v>700</v>
      </c>
      <c r="D179" s="150">
        <v>20</v>
      </c>
      <c r="E179" s="68" t="s">
        <v>68</v>
      </c>
      <c r="F179" s="160">
        <v>804</v>
      </c>
      <c r="G179" s="160">
        <v>1365</v>
      </c>
      <c r="H179" s="152">
        <f>ROUND(F179*D179,0)</f>
        <v>16080</v>
      </c>
      <c r="I179" s="152">
        <f>ROUND(G179*D179,0)</f>
        <v>27300</v>
      </c>
    </row>
    <row r="180" spans="1:9">
      <c r="A180" s="89"/>
      <c r="B180" s="89"/>
      <c r="C180" s="89" t="s">
        <v>67</v>
      </c>
      <c r="D180" s="89"/>
      <c r="E180" s="89"/>
      <c r="F180" s="89"/>
      <c r="G180" s="89"/>
      <c r="H180" s="96">
        <f>SUM(H175:H179)</f>
        <v>164925</v>
      </c>
      <c r="I180" s="96">
        <f>SUM(I175:I179)</f>
        <v>311705</v>
      </c>
    </row>
    <row r="181" spans="1:9">
      <c r="A181" s="83"/>
      <c r="B181" s="83"/>
      <c r="C181" s="83"/>
      <c r="D181" s="83"/>
      <c r="E181" s="83"/>
      <c r="F181" s="83"/>
      <c r="G181" s="83"/>
      <c r="H181" s="93"/>
      <c r="I181" s="93"/>
    </row>
    <row r="182" spans="1:9">
      <c r="C182" s="149" t="s">
        <v>89</v>
      </c>
    </row>
    <row r="183" spans="1:9" ht="84">
      <c r="A183" s="68">
        <v>1</v>
      </c>
      <c r="B183" s="150" t="s">
        <v>701</v>
      </c>
      <c r="C183" s="68" t="s">
        <v>702</v>
      </c>
      <c r="D183" s="150">
        <v>95</v>
      </c>
      <c r="E183" s="68" t="s">
        <v>68</v>
      </c>
      <c r="F183" s="160">
        <v>1214</v>
      </c>
      <c r="G183" s="160">
        <v>315</v>
      </c>
      <c r="H183" s="152">
        <f t="shared" ref="H183:H196" si="19">ROUND(F183*D183,0)</f>
        <v>115330</v>
      </c>
      <c r="I183" s="152">
        <f t="shared" ref="I183:I196" si="20">ROUND(G183*D183,0)</f>
        <v>29925</v>
      </c>
    </row>
    <row r="184" spans="1:9" ht="84">
      <c r="A184" s="68">
        <v>2</v>
      </c>
      <c r="B184" s="150" t="s">
        <v>703</v>
      </c>
      <c r="C184" s="68" t="s">
        <v>704</v>
      </c>
      <c r="D184" s="150">
        <v>9</v>
      </c>
      <c r="E184" s="68" t="s">
        <v>68</v>
      </c>
      <c r="F184" s="160">
        <v>1144</v>
      </c>
      <c r="G184" s="160">
        <v>263</v>
      </c>
      <c r="H184" s="152">
        <f t="shared" si="19"/>
        <v>10296</v>
      </c>
      <c r="I184" s="152">
        <f t="shared" si="20"/>
        <v>2367</v>
      </c>
    </row>
    <row r="185" spans="1:9" ht="120">
      <c r="A185" s="68">
        <v>3</v>
      </c>
      <c r="B185" s="150" t="s">
        <v>705</v>
      </c>
      <c r="C185" s="68" t="s">
        <v>706</v>
      </c>
      <c r="D185" s="150">
        <v>95</v>
      </c>
      <c r="E185" s="68" t="s">
        <v>68</v>
      </c>
      <c r="F185" s="160">
        <v>1884</v>
      </c>
      <c r="G185" s="160">
        <v>1103</v>
      </c>
      <c r="H185" s="152">
        <f t="shared" si="19"/>
        <v>178980</v>
      </c>
      <c r="I185" s="152">
        <f t="shared" si="20"/>
        <v>104785</v>
      </c>
    </row>
    <row r="186" spans="1:9" ht="148.19999999999999" customHeight="1">
      <c r="A186" s="68">
        <v>4</v>
      </c>
      <c r="B186" s="150" t="s">
        <v>707</v>
      </c>
      <c r="C186" s="68" t="s">
        <v>708</v>
      </c>
      <c r="D186" s="150">
        <v>9</v>
      </c>
      <c r="E186" s="68" t="s">
        <v>68</v>
      </c>
      <c r="F186" s="160">
        <v>1887</v>
      </c>
      <c r="G186" s="160">
        <v>3255</v>
      </c>
      <c r="H186" s="152">
        <f t="shared" si="19"/>
        <v>16983</v>
      </c>
      <c r="I186" s="152">
        <f t="shared" si="20"/>
        <v>29295</v>
      </c>
    </row>
    <row r="187" spans="1:9" ht="132">
      <c r="A187" s="68">
        <v>5</v>
      </c>
      <c r="B187" s="150" t="s">
        <v>709</v>
      </c>
      <c r="C187" s="68" t="s">
        <v>710</v>
      </c>
      <c r="D187" s="150">
        <v>9</v>
      </c>
      <c r="E187" s="68" t="s">
        <v>68</v>
      </c>
      <c r="F187" s="160">
        <v>2998</v>
      </c>
      <c r="G187" s="160">
        <v>2363</v>
      </c>
      <c r="H187" s="152">
        <f t="shared" si="19"/>
        <v>26982</v>
      </c>
      <c r="I187" s="152">
        <f t="shared" si="20"/>
        <v>21267</v>
      </c>
    </row>
    <row r="188" spans="1:9" ht="72">
      <c r="A188" s="68">
        <v>6</v>
      </c>
      <c r="B188" s="150" t="s">
        <v>711</v>
      </c>
      <c r="C188" s="68" t="s">
        <v>712</v>
      </c>
      <c r="D188" s="150">
        <v>32</v>
      </c>
      <c r="E188" s="68" t="s">
        <v>68</v>
      </c>
      <c r="F188" s="160">
        <v>3774</v>
      </c>
      <c r="G188" s="160">
        <v>1785</v>
      </c>
      <c r="H188" s="152">
        <f t="shared" si="19"/>
        <v>120768</v>
      </c>
      <c r="I188" s="152">
        <f t="shared" si="20"/>
        <v>57120</v>
      </c>
    </row>
    <row r="189" spans="1:9" ht="84">
      <c r="A189" s="68">
        <v>7</v>
      </c>
      <c r="B189" s="150" t="s">
        <v>713</v>
      </c>
      <c r="C189" s="68" t="s">
        <v>714</v>
      </c>
      <c r="D189" s="150">
        <v>95</v>
      </c>
      <c r="E189" s="68" t="s">
        <v>68</v>
      </c>
      <c r="F189" s="160">
        <v>3264</v>
      </c>
      <c r="G189" s="160">
        <v>3255</v>
      </c>
      <c r="H189" s="152">
        <f t="shared" si="19"/>
        <v>310080</v>
      </c>
      <c r="I189" s="152">
        <f t="shared" si="20"/>
        <v>309225</v>
      </c>
    </row>
    <row r="190" spans="1:9" ht="96">
      <c r="A190" s="68">
        <v>8</v>
      </c>
      <c r="B190" s="150" t="s">
        <v>715</v>
      </c>
      <c r="C190" s="68" t="s">
        <v>716</v>
      </c>
      <c r="D190" s="150">
        <v>115</v>
      </c>
      <c r="E190" s="68" t="s">
        <v>68</v>
      </c>
      <c r="F190" s="160">
        <v>2988</v>
      </c>
      <c r="G190" s="160">
        <v>2888</v>
      </c>
      <c r="H190" s="152">
        <f t="shared" si="19"/>
        <v>343620</v>
      </c>
      <c r="I190" s="152">
        <f t="shared" si="20"/>
        <v>332120</v>
      </c>
    </row>
    <row r="191" spans="1:9" ht="84">
      <c r="A191" s="68">
        <v>9</v>
      </c>
      <c r="B191" s="150" t="s">
        <v>717</v>
      </c>
      <c r="C191" s="68" t="s">
        <v>90</v>
      </c>
      <c r="D191" s="150">
        <v>95</v>
      </c>
      <c r="E191" s="68" t="s">
        <v>68</v>
      </c>
      <c r="F191" s="160">
        <v>1411</v>
      </c>
      <c r="G191" s="160">
        <v>420</v>
      </c>
      <c r="H191" s="152">
        <f t="shared" si="19"/>
        <v>134045</v>
      </c>
      <c r="I191" s="152">
        <f t="shared" si="20"/>
        <v>39900</v>
      </c>
    </row>
    <row r="192" spans="1:9" ht="180.6" customHeight="1">
      <c r="A192" s="68">
        <v>10</v>
      </c>
      <c r="B192" s="150" t="s">
        <v>718</v>
      </c>
      <c r="C192" s="68" t="s">
        <v>719</v>
      </c>
      <c r="D192" s="150">
        <v>61</v>
      </c>
      <c r="E192" s="68" t="s">
        <v>68</v>
      </c>
      <c r="F192" s="160">
        <v>6744</v>
      </c>
      <c r="G192" s="160">
        <v>7440</v>
      </c>
      <c r="H192" s="152">
        <f t="shared" si="19"/>
        <v>411384</v>
      </c>
      <c r="I192" s="152">
        <f t="shared" si="20"/>
        <v>453840</v>
      </c>
    </row>
    <row r="193" spans="1:9" ht="96">
      <c r="A193" s="68">
        <v>11</v>
      </c>
      <c r="B193" s="150" t="s">
        <v>720</v>
      </c>
      <c r="C193" s="68" t="s">
        <v>721</v>
      </c>
      <c r="D193" s="150">
        <v>9</v>
      </c>
      <c r="E193" s="68" t="s">
        <v>68</v>
      </c>
      <c r="F193" s="160">
        <v>2445</v>
      </c>
      <c r="G193" s="160">
        <v>2468</v>
      </c>
      <c r="H193" s="152">
        <f t="shared" si="19"/>
        <v>22005</v>
      </c>
      <c r="I193" s="152">
        <f t="shared" si="20"/>
        <v>22212</v>
      </c>
    </row>
    <row r="194" spans="1:9" ht="108">
      <c r="A194" s="68">
        <v>12</v>
      </c>
      <c r="B194" s="150" t="s">
        <v>722</v>
      </c>
      <c r="C194" s="68" t="s">
        <v>723</v>
      </c>
      <c r="D194" s="150">
        <v>11</v>
      </c>
      <c r="E194" s="68" t="s">
        <v>68</v>
      </c>
      <c r="F194" s="160">
        <v>2445</v>
      </c>
      <c r="G194" s="160">
        <v>2153</v>
      </c>
      <c r="H194" s="152">
        <f t="shared" si="19"/>
        <v>26895</v>
      </c>
      <c r="I194" s="152">
        <f t="shared" si="20"/>
        <v>23683</v>
      </c>
    </row>
    <row r="195" spans="1:9" ht="48">
      <c r="A195" s="68">
        <v>13</v>
      </c>
      <c r="B195" s="150" t="s">
        <v>724</v>
      </c>
      <c r="C195" s="80" t="s">
        <v>241</v>
      </c>
      <c r="D195" s="150">
        <f>45*0.32</f>
        <v>14.4</v>
      </c>
      <c r="E195" s="68" t="s">
        <v>725</v>
      </c>
      <c r="F195" s="160">
        <v>4450</v>
      </c>
      <c r="G195" s="160">
        <v>7885</v>
      </c>
      <c r="H195" s="152">
        <f t="shared" si="19"/>
        <v>64080</v>
      </c>
      <c r="I195" s="152">
        <f t="shared" si="20"/>
        <v>113544</v>
      </c>
    </row>
    <row r="196" spans="1:9" ht="48">
      <c r="A196" s="68">
        <v>14</v>
      </c>
      <c r="B196" s="150" t="s">
        <v>726</v>
      </c>
      <c r="C196" s="80" t="s">
        <v>91</v>
      </c>
      <c r="D196" s="150">
        <f>15*0.32</f>
        <v>4.8</v>
      </c>
      <c r="E196" s="68" t="s">
        <v>725</v>
      </c>
      <c r="F196" s="160">
        <v>5544</v>
      </c>
      <c r="G196" s="160">
        <v>10500</v>
      </c>
      <c r="H196" s="152">
        <f t="shared" si="19"/>
        <v>26611</v>
      </c>
      <c r="I196" s="152">
        <f t="shared" si="20"/>
        <v>50400</v>
      </c>
    </row>
    <row r="197" spans="1:9">
      <c r="A197" s="80"/>
      <c r="B197" s="83"/>
      <c r="C197" s="80"/>
      <c r="D197" s="83"/>
      <c r="E197" s="80"/>
      <c r="F197" s="80"/>
      <c r="G197" s="80"/>
      <c r="H197" s="93"/>
      <c r="I197" s="93"/>
    </row>
    <row r="198" spans="1:9">
      <c r="A198" s="89"/>
      <c r="B198" s="89"/>
      <c r="C198" s="89" t="s">
        <v>67</v>
      </c>
      <c r="D198" s="89"/>
      <c r="E198" s="89"/>
      <c r="F198" s="89"/>
      <c r="G198" s="89"/>
      <c r="H198" s="96">
        <f>SUM(H183:H197)</f>
        <v>1808059</v>
      </c>
      <c r="I198" s="96">
        <f>SUM(I183:I197)</f>
        <v>1589683</v>
      </c>
    </row>
    <row r="199" spans="1:9">
      <c r="A199" s="83"/>
      <c r="B199" s="83"/>
      <c r="C199" s="83"/>
      <c r="D199" s="83"/>
      <c r="E199" s="83"/>
      <c r="F199" s="83"/>
      <c r="G199" s="83"/>
      <c r="H199" s="93"/>
      <c r="I199" s="93"/>
    </row>
    <row r="200" spans="1:9">
      <c r="C200" s="157" t="s">
        <v>92</v>
      </c>
    </row>
    <row r="201" spans="1:9" ht="36">
      <c r="A201" s="68">
        <v>1</v>
      </c>
      <c r="B201" s="150" t="s">
        <v>727</v>
      </c>
      <c r="C201" s="68" t="s">
        <v>728</v>
      </c>
      <c r="D201" s="150">
        <v>25</v>
      </c>
      <c r="E201" s="68" t="s">
        <v>78</v>
      </c>
      <c r="F201" s="160">
        <v>0</v>
      </c>
      <c r="G201" s="160">
        <v>1669</v>
      </c>
      <c r="H201" s="152">
        <f t="shared" ref="H201:H207" si="21">ROUND(F201*D201,0)</f>
        <v>0</v>
      </c>
      <c r="I201" s="152">
        <f t="shared" ref="I201:I207" si="22">ROUND(G201*D201,0)</f>
        <v>41725</v>
      </c>
    </row>
    <row r="202" spans="1:9" ht="24">
      <c r="A202" s="68">
        <v>2</v>
      </c>
      <c r="B202" s="150" t="s">
        <v>729</v>
      </c>
      <c r="C202" s="68" t="s">
        <v>730</v>
      </c>
      <c r="D202" s="150">
        <v>25</v>
      </c>
      <c r="E202" s="68" t="s">
        <v>68</v>
      </c>
      <c r="F202" s="160">
        <v>0</v>
      </c>
      <c r="G202" s="160">
        <v>2309</v>
      </c>
      <c r="H202" s="152">
        <f t="shared" si="21"/>
        <v>0</v>
      </c>
      <c r="I202" s="152">
        <f t="shared" si="22"/>
        <v>57725</v>
      </c>
    </row>
    <row r="203" spans="1:9" ht="96">
      <c r="A203" s="68">
        <v>3</v>
      </c>
      <c r="B203" s="150" t="s">
        <v>731</v>
      </c>
      <c r="C203" s="68" t="s">
        <v>732</v>
      </c>
      <c r="D203" s="150">
        <v>44</v>
      </c>
      <c r="E203" s="68" t="s">
        <v>78</v>
      </c>
      <c r="F203" s="160">
        <v>0</v>
      </c>
      <c r="G203" s="160">
        <v>2586</v>
      </c>
      <c r="H203" s="152">
        <f t="shared" si="21"/>
        <v>0</v>
      </c>
      <c r="I203" s="152">
        <f t="shared" si="22"/>
        <v>113784</v>
      </c>
    </row>
    <row r="204" spans="1:9" ht="36">
      <c r="A204" s="68">
        <v>4</v>
      </c>
      <c r="B204" s="150" t="s">
        <v>733</v>
      </c>
      <c r="C204" s="80" t="s">
        <v>221</v>
      </c>
      <c r="D204" s="150">
        <v>33.5</v>
      </c>
      <c r="E204" s="68" t="s">
        <v>68</v>
      </c>
      <c r="F204" s="160">
        <v>3600</v>
      </c>
      <c r="G204" s="160">
        <v>5100</v>
      </c>
      <c r="H204" s="152">
        <f t="shared" si="21"/>
        <v>120600</v>
      </c>
      <c r="I204" s="152">
        <f t="shared" si="22"/>
        <v>170850</v>
      </c>
    </row>
    <row r="205" spans="1:9" ht="48">
      <c r="A205" s="68">
        <v>5</v>
      </c>
      <c r="B205" s="150" t="s">
        <v>734</v>
      </c>
      <c r="C205" s="80" t="s">
        <v>222</v>
      </c>
      <c r="D205" s="88">
        <v>44</v>
      </c>
      <c r="E205" s="80" t="s">
        <v>68</v>
      </c>
      <c r="F205" s="160">
        <v>5452</v>
      </c>
      <c r="G205" s="160">
        <v>15437</v>
      </c>
      <c r="H205" s="152">
        <f t="shared" si="21"/>
        <v>239888</v>
      </c>
      <c r="I205" s="152">
        <f t="shared" si="22"/>
        <v>679228</v>
      </c>
    </row>
    <row r="206" spans="1:9" ht="36">
      <c r="A206" s="68">
        <v>6</v>
      </c>
      <c r="B206" s="150" t="s">
        <v>735</v>
      </c>
      <c r="C206" s="68" t="s">
        <v>736</v>
      </c>
      <c r="D206" s="150">
        <v>7.3</v>
      </c>
      <c r="E206" s="68" t="s">
        <v>78</v>
      </c>
      <c r="F206" s="160">
        <v>2554</v>
      </c>
      <c r="G206" s="160">
        <v>2823</v>
      </c>
      <c r="H206" s="152">
        <f t="shared" si="21"/>
        <v>18644</v>
      </c>
      <c r="I206" s="152">
        <f t="shared" si="22"/>
        <v>20608</v>
      </c>
    </row>
    <row r="207" spans="1:9" ht="36">
      <c r="A207" s="68">
        <v>7</v>
      </c>
      <c r="B207" s="150" t="s">
        <v>737</v>
      </c>
      <c r="C207" s="68" t="s">
        <v>220</v>
      </c>
      <c r="D207" s="150">
        <v>4</v>
      </c>
      <c r="E207" s="68" t="s">
        <v>69</v>
      </c>
      <c r="F207" s="160">
        <v>17488</v>
      </c>
      <c r="G207" s="160">
        <v>1575</v>
      </c>
      <c r="H207" s="152">
        <f t="shared" si="21"/>
        <v>69952</v>
      </c>
      <c r="I207" s="152">
        <f t="shared" si="22"/>
        <v>6300</v>
      </c>
    </row>
    <row r="208" spans="1:9" ht="24">
      <c r="A208" s="68">
        <v>8</v>
      </c>
      <c r="B208" s="150" t="s">
        <v>738</v>
      </c>
      <c r="C208" s="68" t="s">
        <v>260</v>
      </c>
      <c r="D208" s="150">
        <v>4</v>
      </c>
      <c r="E208" s="68" t="s">
        <v>66</v>
      </c>
      <c r="F208" s="160">
        <v>2985</v>
      </c>
      <c r="G208" s="160">
        <v>1755</v>
      </c>
      <c r="H208" s="152">
        <f>ROUND(F208*D208,0)</f>
        <v>11940</v>
      </c>
      <c r="I208" s="152">
        <f>ROUND(G208*D208,0)</f>
        <v>7020</v>
      </c>
    </row>
    <row r="209" spans="1:9" ht="72">
      <c r="A209" s="68">
        <v>9</v>
      </c>
      <c r="B209" s="150" t="s">
        <v>739</v>
      </c>
      <c r="C209" s="68" t="s">
        <v>740</v>
      </c>
      <c r="D209" s="150">
        <v>1.6</v>
      </c>
      <c r="E209" s="68" t="s">
        <v>65</v>
      </c>
      <c r="F209" s="160">
        <v>0</v>
      </c>
      <c r="G209" s="160">
        <v>33863</v>
      </c>
      <c r="H209" s="152">
        <f>ROUND(F209*D209,0)</f>
        <v>0</v>
      </c>
      <c r="I209" s="152">
        <f>ROUND(G209*D209,0)</f>
        <v>54181</v>
      </c>
    </row>
    <row r="210" spans="1:9">
      <c r="A210" s="89"/>
      <c r="B210" s="89"/>
      <c r="C210" s="89" t="s">
        <v>67</v>
      </c>
      <c r="D210" s="89"/>
      <c r="E210" s="89"/>
      <c r="F210" s="89"/>
      <c r="G210" s="89"/>
      <c r="H210" s="96">
        <f>ROUND(SUM(H201:H209),0)</f>
        <v>461024</v>
      </c>
      <c r="I210" s="96">
        <f>ROUND(SUM(I201:I209),0)</f>
        <v>1151421</v>
      </c>
    </row>
  </sheetData>
  <mergeCells count="36">
    <mergeCell ref="D23:E23"/>
    <mergeCell ref="F23:G23"/>
    <mergeCell ref="D21:E21"/>
    <mergeCell ref="F21:G21"/>
    <mergeCell ref="D22:E22"/>
    <mergeCell ref="F22:G22"/>
    <mergeCell ref="D18:E18"/>
    <mergeCell ref="F18:G18"/>
    <mergeCell ref="D19:E19"/>
    <mergeCell ref="F19:G19"/>
    <mergeCell ref="D20:E20"/>
    <mergeCell ref="F20:G20"/>
    <mergeCell ref="D15:E15"/>
    <mergeCell ref="F15:G15"/>
    <mergeCell ref="D16:E16"/>
    <mergeCell ref="F16:G16"/>
    <mergeCell ref="D17:E17"/>
    <mergeCell ref="F17:G17"/>
    <mergeCell ref="D12:E12"/>
    <mergeCell ref="F12:G12"/>
    <mergeCell ref="D13:E13"/>
    <mergeCell ref="F13:G13"/>
    <mergeCell ref="D14:E14"/>
    <mergeCell ref="F14:G14"/>
    <mergeCell ref="D9:E9"/>
    <mergeCell ref="F9:G9"/>
    <mergeCell ref="D10:E10"/>
    <mergeCell ref="D11:E11"/>
    <mergeCell ref="F11:G11"/>
    <mergeCell ref="F10:G10"/>
    <mergeCell ref="D6:E6"/>
    <mergeCell ref="F6:G6"/>
    <mergeCell ref="D7:E7"/>
    <mergeCell ref="F7:G7"/>
    <mergeCell ref="D8:E8"/>
    <mergeCell ref="F8:G8"/>
  </mergeCells>
  <pageMargins left="0.70866141732283472" right="0.70866141732283472" top="0.74803149606299213" bottom="0.74803149606299213" header="0.31496062992125984" footer="0.31496062992125984"/>
  <pageSetup paperSize="9" fitToHeight="0" orientation="landscape" r:id="rId1"/>
  <headerFooter>
    <oddFooter>&amp;C&amp;F&amp;R&amp;P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6"/>
  <sheetViews>
    <sheetView zoomScaleNormal="100" workbookViewId="0">
      <selection activeCell="F30" sqref="F30:G64"/>
    </sheetView>
  </sheetViews>
  <sheetFormatPr defaultColWidth="9.109375" defaultRowHeight="13.2"/>
  <cols>
    <col min="1" max="1" width="4.33203125" style="40" customWidth="1"/>
    <col min="2" max="2" width="7.33203125" style="34" customWidth="1"/>
    <col min="3" max="3" width="30.44140625" style="34" customWidth="1"/>
    <col min="4" max="4" width="5.6640625" style="41" customWidth="1"/>
    <col min="5" max="5" width="5.6640625" style="34" customWidth="1"/>
    <col min="6" max="6" width="8.6640625" style="41" customWidth="1"/>
    <col min="7" max="7" width="8.21875" style="41" bestFit="1" customWidth="1"/>
    <col min="8" max="8" width="10.109375" style="41" bestFit="1" customWidth="1"/>
    <col min="9" max="9" width="8.6640625" style="41" customWidth="1"/>
    <col min="10" max="10" width="6" style="34" customWidth="1"/>
    <col min="11" max="16384" width="9.109375" style="34"/>
  </cols>
  <sheetData>
    <row r="1" spans="1:10" s="18" customFormat="1">
      <c r="A1" s="17" t="s">
        <v>10</v>
      </c>
      <c r="E1" s="19"/>
    </row>
    <row r="2" spans="1:10" s="18" customFormat="1">
      <c r="A2" s="20" t="s">
        <v>27</v>
      </c>
      <c r="E2" s="19"/>
    </row>
    <row r="3" spans="1:10" customFormat="1">
      <c r="E3" s="21"/>
    </row>
    <row r="4" spans="1:10" customFormat="1">
      <c r="B4" s="22" t="s">
        <v>112</v>
      </c>
      <c r="E4" s="21"/>
    </row>
    <row r="6" spans="1:10" s="64" customFormat="1" ht="25.5" customHeight="1">
      <c r="C6" s="65" t="s">
        <v>93</v>
      </c>
      <c r="D6" s="176" t="s">
        <v>94</v>
      </c>
      <c r="E6" s="176"/>
      <c r="F6" s="176" t="s">
        <v>95</v>
      </c>
      <c r="G6" s="176"/>
    </row>
    <row r="7" spans="1:10" s="68" customFormat="1" ht="12">
      <c r="C7" s="68" t="s">
        <v>39</v>
      </c>
      <c r="D7" s="177">
        <f>H18</f>
        <v>4485</v>
      </c>
      <c r="E7" s="177"/>
      <c r="F7" s="178">
        <f>I18</f>
        <v>70096</v>
      </c>
      <c r="G7" s="178"/>
    </row>
    <row r="8" spans="1:10" s="68" customFormat="1" ht="24">
      <c r="C8" s="68" t="s">
        <v>263</v>
      </c>
      <c r="D8" s="178">
        <f>H21</f>
        <v>1650</v>
      </c>
      <c r="E8" s="178"/>
      <c r="F8" s="178">
        <f>I21</f>
        <v>103950</v>
      </c>
      <c r="G8" s="178"/>
    </row>
    <row r="9" spans="1:10" s="68" customFormat="1" ht="12">
      <c r="C9" s="68" t="s">
        <v>96</v>
      </c>
      <c r="D9" s="178">
        <f>H28</f>
        <v>79200</v>
      </c>
      <c r="E9" s="178"/>
      <c r="F9" s="178">
        <f>I28</f>
        <v>29400</v>
      </c>
      <c r="G9" s="178"/>
    </row>
    <row r="10" spans="1:10" s="68" customFormat="1" ht="12">
      <c r="C10" s="68" t="s">
        <v>97</v>
      </c>
      <c r="D10" s="178">
        <f>H35</f>
        <v>74475</v>
      </c>
      <c r="E10" s="178"/>
      <c r="F10" s="178">
        <f>I35</f>
        <v>42435</v>
      </c>
      <c r="G10" s="178"/>
    </row>
    <row r="11" spans="1:10" s="68" customFormat="1" ht="24">
      <c r="C11" s="68" t="s">
        <v>98</v>
      </c>
      <c r="D11" s="181">
        <f>H66</f>
        <v>1090378</v>
      </c>
      <c r="E11" s="181"/>
      <c r="F11" s="178">
        <f>I66</f>
        <v>677073</v>
      </c>
      <c r="G11" s="178"/>
    </row>
    <row r="12" spans="1:10" s="64" customFormat="1" ht="15" customHeight="1" thickBot="1">
      <c r="C12" s="67" t="s">
        <v>99</v>
      </c>
      <c r="D12" s="179">
        <f>ROUND(SUM(D7:D11),0)</f>
        <v>1250188</v>
      </c>
      <c r="E12" s="179"/>
      <c r="F12" s="180">
        <f>ROUND(SUM(F7:F11), 0)</f>
        <v>922954</v>
      </c>
      <c r="G12" s="180"/>
    </row>
    <row r="13" spans="1:10" s="23" customFormat="1" ht="10.8" thickTop="1">
      <c r="D13" s="24"/>
      <c r="F13" s="24"/>
    </row>
    <row r="14" spans="1:10" s="29" customFormat="1" ht="26.4">
      <c r="A14" s="108" t="s">
        <v>29</v>
      </c>
      <c r="B14" s="109" t="s">
        <v>100</v>
      </c>
      <c r="C14" s="109" t="s">
        <v>58</v>
      </c>
      <c r="D14" s="110" t="s">
        <v>59</v>
      </c>
      <c r="E14" s="109" t="s">
        <v>60</v>
      </c>
      <c r="F14" s="110" t="s">
        <v>61</v>
      </c>
      <c r="G14" s="110" t="s">
        <v>62</v>
      </c>
      <c r="H14" s="110" t="s">
        <v>63</v>
      </c>
      <c r="I14" s="110" t="s">
        <v>64</v>
      </c>
      <c r="J14" s="28"/>
    </row>
    <row r="15" spans="1:10" s="70" customFormat="1" ht="48">
      <c r="A15" s="71">
        <v>1</v>
      </c>
      <c r="B15" s="68" t="s">
        <v>101</v>
      </c>
      <c r="C15" s="68" t="s">
        <v>102</v>
      </c>
      <c r="D15" s="72">
        <v>15</v>
      </c>
      <c r="E15" s="68" t="s">
        <v>103</v>
      </c>
      <c r="F15" s="160">
        <v>299</v>
      </c>
      <c r="G15" s="160">
        <v>4568</v>
      </c>
      <c r="H15" s="113">
        <f>ROUND(D15*F15, 0)</f>
        <v>4485</v>
      </c>
      <c r="I15" s="113">
        <f>ROUND(D15*G15, 0)</f>
        <v>68520</v>
      </c>
      <c r="J15" s="68"/>
    </row>
    <row r="16" spans="1:10" s="70" customFormat="1" ht="24">
      <c r="A16" s="71">
        <v>2</v>
      </c>
      <c r="B16" s="68" t="s">
        <v>104</v>
      </c>
      <c r="C16" s="68" t="s">
        <v>105</v>
      </c>
      <c r="D16" s="72">
        <v>2</v>
      </c>
      <c r="E16" s="68" t="s">
        <v>106</v>
      </c>
      <c r="F16" s="160">
        <v>0</v>
      </c>
      <c r="G16" s="160">
        <v>788</v>
      </c>
      <c r="H16" s="113">
        <f>ROUND(D16*F16, 0)</f>
        <v>0</v>
      </c>
      <c r="I16" s="113">
        <f>ROUND(D16*G16, 0)</f>
        <v>1576</v>
      </c>
      <c r="J16" s="68"/>
    </row>
    <row r="17" spans="1:11" s="70" customFormat="1" ht="12">
      <c r="A17" s="71"/>
      <c r="B17" s="68"/>
      <c r="C17" s="68"/>
      <c r="D17" s="72"/>
      <c r="E17" s="68"/>
      <c r="F17" s="73"/>
      <c r="G17" s="73"/>
      <c r="H17" s="73"/>
      <c r="I17" s="73"/>
      <c r="J17" s="68"/>
    </row>
    <row r="18" spans="1:11" s="77" customFormat="1" ht="11.4">
      <c r="A18" s="74"/>
      <c r="B18" s="69"/>
      <c r="C18" s="69" t="s">
        <v>107</v>
      </c>
      <c r="D18" s="75"/>
      <c r="E18" s="69"/>
      <c r="F18" s="76"/>
      <c r="G18" s="76"/>
      <c r="H18" s="76">
        <f>ROUND(SUM(H15:H17),0)</f>
        <v>4485</v>
      </c>
      <c r="I18" s="76">
        <f>ROUND(SUM(I15:I17),0)</f>
        <v>70096</v>
      </c>
      <c r="J18" s="64"/>
    </row>
    <row r="19" spans="1:11" s="70" customFormat="1" ht="12">
      <c r="A19" s="71"/>
      <c r="B19" s="68"/>
      <c r="C19" s="68"/>
      <c r="D19" s="72"/>
      <c r="E19" s="68"/>
      <c r="F19" s="72"/>
      <c r="G19" s="72"/>
      <c r="H19" s="72"/>
      <c r="I19" s="72"/>
      <c r="J19" s="68"/>
    </row>
    <row r="20" spans="1:11" ht="39.6">
      <c r="A20" s="30">
        <v>1</v>
      </c>
      <c r="B20" s="31" t="s">
        <v>264</v>
      </c>
      <c r="C20" s="31" t="s">
        <v>265</v>
      </c>
      <c r="D20" s="32">
        <v>110</v>
      </c>
      <c r="E20" s="31" t="s">
        <v>106</v>
      </c>
      <c r="F20" s="160">
        <v>15</v>
      </c>
      <c r="G20" s="160">
        <v>945</v>
      </c>
      <c r="H20" s="32">
        <f>ROUND(D20*F20, 0)</f>
        <v>1650</v>
      </c>
      <c r="I20" s="32">
        <f>ROUND(D20*G20, 0)</f>
        <v>103950</v>
      </c>
      <c r="J20" s="31"/>
      <c r="K20" s="31"/>
    </row>
    <row r="21" spans="1:11" s="77" customFormat="1" ht="11.4">
      <c r="A21" s="74"/>
      <c r="B21" s="69"/>
      <c r="C21" s="69" t="s">
        <v>107</v>
      </c>
      <c r="D21" s="75"/>
      <c r="E21" s="69"/>
      <c r="F21" s="76"/>
      <c r="G21" s="76"/>
      <c r="H21" s="76">
        <f>ROUND(SUM(H20:H20),0)</f>
        <v>1650</v>
      </c>
      <c r="I21" s="76">
        <f>ROUND(SUM(I20:I20),0)</f>
        <v>103950</v>
      </c>
      <c r="J21" s="64"/>
    </row>
    <row r="22" spans="1:11" s="70" customFormat="1" ht="12">
      <c r="A22" s="71"/>
      <c r="B22" s="68"/>
      <c r="C22" s="68"/>
      <c r="D22" s="72"/>
      <c r="E22" s="68"/>
      <c r="F22" s="72"/>
      <c r="G22" s="72"/>
      <c r="H22" s="72"/>
      <c r="I22" s="72"/>
      <c r="J22" s="68"/>
    </row>
    <row r="23" spans="1:11" s="114" customFormat="1" ht="145.19999999999999">
      <c r="A23" s="111">
        <v>1</v>
      </c>
      <c r="B23" s="112" t="s">
        <v>266</v>
      </c>
      <c r="C23" s="112" t="s">
        <v>267</v>
      </c>
      <c r="D23" s="113">
        <v>60</v>
      </c>
      <c r="E23" s="112" t="s">
        <v>106</v>
      </c>
      <c r="F23" s="113">
        <v>487</v>
      </c>
      <c r="G23" s="113">
        <v>210</v>
      </c>
      <c r="H23" s="113">
        <f>ROUND(D23*F23, 0)</f>
        <v>29220</v>
      </c>
      <c r="I23" s="113">
        <f>ROUND(D23*G23, 0)</f>
        <v>12600</v>
      </c>
      <c r="J23" s="112"/>
    </row>
    <row r="24" spans="1:11" s="114" customFormat="1" ht="145.19999999999999">
      <c r="A24" s="111">
        <v>2</v>
      </c>
      <c r="B24" s="112" t="s">
        <v>268</v>
      </c>
      <c r="C24" s="112" t="s">
        <v>269</v>
      </c>
      <c r="D24" s="113">
        <v>10</v>
      </c>
      <c r="E24" s="112" t="s">
        <v>106</v>
      </c>
      <c r="F24" s="113">
        <v>574</v>
      </c>
      <c r="G24" s="113">
        <v>210</v>
      </c>
      <c r="H24" s="113">
        <f>ROUND(D24*F24, 0)</f>
        <v>5740</v>
      </c>
      <c r="I24" s="113">
        <f>ROUND(D24*G24, 0)</f>
        <v>2100</v>
      </c>
      <c r="J24" s="112"/>
    </row>
    <row r="25" spans="1:11" s="114" customFormat="1" ht="145.19999999999999">
      <c r="A25" s="111">
        <v>3</v>
      </c>
      <c r="B25" s="112" t="s">
        <v>270</v>
      </c>
      <c r="C25" s="112" t="s">
        <v>271</v>
      </c>
      <c r="D25" s="113">
        <v>60</v>
      </c>
      <c r="E25" s="112" t="s">
        <v>106</v>
      </c>
      <c r="F25" s="113">
        <v>632</v>
      </c>
      <c r="G25" s="113">
        <v>210</v>
      </c>
      <c r="H25" s="113">
        <f>ROUND(D25*F25, 0)</f>
        <v>37920</v>
      </c>
      <c r="I25" s="113">
        <f>ROUND(D25*G25, 0)</f>
        <v>12600</v>
      </c>
      <c r="J25" s="112"/>
    </row>
    <row r="26" spans="1:11" s="114" customFormat="1" ht="145.19999999999999">
      <c r="A26" s="111">
        <v>4</v>
      </c>
      <c r="B26" s="112" t="s">
        <v>108</v>
      </c>
      <c r="C26" s="112" t="s">
        <v>271</v>
      </c>
      <c r="D26" s="113">
        <v>10</v>
      </c>
      <c r="E26" s="112" t="s">
        <v>106</v>
      </c>
      <c r="F26" s="113">
        <v>632</v>
      </c>
      <c r="G26" s="113">
        <v>210</v>
      </c>
      <c r="H26" s="113">
        <f>ROUND(D26*F26, 0)</f>
        <v>6320</v>
      </c>
      <c r="I26" s="113">
        <f>ROUND(D26*G26, 0)</f>
        <v>2100</v>
      </c>
      <c r="J26" s="112"/>
    </row>
    <row r="27" spans="1:11" s="70" customFormat="1">
      <c r="A27" s="71"/>
      <c r="B27" s="68"/>
      <c r="C27" s="68"/>
      <c r="D27" s="32"/>
      <c r="E27" s="68"/>
      <c r="F27" s="73"/>
      <c r="G27" s="73"/>
      <c r="H27" s="73"/>
      <c r="I27" s="73"/>
    </row>
    <row r="28" spans="1:11" s="70" customFormat="1" ht="11.4">
      <c r="A28" s="74"/>
      <c r="B28" s="69"/>
      <c r="C28" s="69" t="s">
        <v>107</v>
      </c>
      <c r="D28" s="75"/>
      <c r="E28" s="69"/>
      <c r="F28" s="76"/>
      <c r="G28" s="76"/>
      <c r="H28" s="76">
        <f>ROUND(SUM(H23:H27),0)</f>
        <v>79200</v>
      </c>
      <c r="I28" s="76">
        <f>ROUND(SUM(I23:I27),0)</f>
        <v>29400</v>
      </c>
    </row>
    <row r="29" spans="1:11" s="70" customFormat="1" ht="11.4">
      <c r="A29" s="78"/>
      <c r="D29" s="79"/>
      <c r="F29" s="79"/>
      <c r="G29" s="79"/>
      <c r="H29" s="79"/>
      <c r="I29" s="79"/>
    </row>
    <row r="30" spans="1:11" s="114" customFormat="1" ht="132">
      <c r="A30" s="111">
        <v>1</v>
      </c>
      <c r="B30" s="112" t="s">
        <v>272</v>
      </c>
      <c r="C30" s="112" t="s">
        <v>273</v>
      </c>
      <c r="D30" s="113">
        <v>60</v>
      </c>
      <c r="E30" s="112" t="s">
        <v>106</v>
      </c>
      <c r="F30" s="113">
        <v>310</v>
      </c>
      <c r="G30" s="113">
        <v>255</v>
      </c>
      <c r="H30" s="113">
        <f>ROUND(D30*F30, 0)</f>
        <v>18600</v>
      </c>
      <c r="I30" s="113">
        <f>ROUND(D30*G30, 0)</f>
        <v>15300</v>
      </c>
      <c r="J30" s="112"/>
    </row>
    <row r="31" spans="1:11" s="114" customFormat="1" ht="132">
      <c r="A31" s="111">
        <v>2</v>
      </c>
      <c r="B31" s="112" t="s">
        <v>274</v>
      </c>
      <c r="C31" s="112" t="s">
        <v>275</v>
      </c>
      <c r="D31" s="113">
        <v>15</v>
      </c>
      <c r="E31" s="112" t="s">
        <v>106</v>
      </c>
      <c r="F31" s="113">
        <v>445</v>
      </c>
      <c r="G31" s="113">
        <v>255</v>
      </c>
      <c r="H31" s="113">
        <f>ROUND(D31*F31, 0)</f>
        <v>6675</v>
      </c>
      <c r="I31" s="113">
        <f>ROUND(D31*G31, 0)</f>
        <v>3825</v>
      </c>
      <c r="J31" s="112"/>
    </row>
    <row r="32" spans="1:11" s="114" customFormat="1" ht="132">
      <c r="A32" s="111">
        <v>3</v>
      </c>
      <c r="B32" s="112" t="s">
        <v>276</v>
      </c>
      <c r="C32" s="112" t="s">
        <v>277</v>
      </c>
      <c r="D32" s="113">
        <v>60</v>
      </c>
      <c r="E32" s="112" t="s">
        <v>106</v>
      </c>
      <c r="F32" s="113">
        <v>655</v>
      </c>
      <c r="G32" s="113">
        <v>322</v>
      </c>
      <c r="H32" s="113">
        <f>ROUND(D32*F32, 0)</f>
        <v>39300</v>
      </c>
      <c r="I32" s="113">
        <f>ROUND(D32*G32, 0)</f>
        <v>19320</v>
      </c>
      <c r="J32" s="112"/>
    </row>
    <row r="33" spans="1:10" s="114" customFormat="1" ht="132">
      <c r="A33" s="111">
        <v>4</v>
      </c>
      <c r="B33" s="112" t="s">
        <v>278</v>
      </c>
      <c r="C33" s="112" t="s">
        <v>279</v>
      </c>
      <c r="D33" s="113">
        <v>10</v>
      </c>
      <c r="E33" s="112" t="s">
        <v>106</v>
      </c>
      <c r="F33" s="113">
        <v>990</v>
      </c>
      <c r="G33" s="113">
        <v>399</v>
      </c>
      <c r="H33" s="113">
        <f>ROUND(D33*F33, 0)</f>
        <v>9900</v>
      </c>
      <c r="I33" s="113">
        <f>ROUND(D33*G33, 0)</f>
        <v>3990</v>
      </c>
      <c r="J33" s="112"/>
    </row>
    <row r="34" spans="1:10" s="70" customFormat="1">
      <c r="A34" s="71"/>
      <c r="B34" s="68"/>
      <c r="C34" s="68"/>
      <c r="D34" s="32"/>
      <c r="E34" s="68"/>
      <c r="F34" s="73"/>
      <c r="G34" s="73"/>
      <c r="H34" s="73"/>
      <c r="I34" s="73"/>
    </row>
    <row r="35" spans="1:10" s="70" customFormat="1" ht="11.4">
      <c r="A35" s="74"/>
      <c r="B35" s="69"/>
      <c r="C35" s="69" t="s">
        <v>107</v>
      </c>
      <c r="D35" s="75"/>
      <c r="E35" s="69"/>
      <c r="F35" s="76"/>
      <c r="G35" s="76"/>
      <c r="H35" s="76">
        <f>ROUND(SUM(H30:H34),0)</f>
        <v>74475</v>
      </c>
      <c r="I35" s="76">
        <f>ROUND(SUM(I30:I34),0)</f>
        <v>42435</v>
      </c>
    </row>
    <row r="36" spans="1:10" s="70" customFormat="1" ht="11.4">
      <c r="A36" s="78"/>
      <c r="D36" s="79"/>
      <c r="F36" s="79"/>
      <c r="G36" s="79"/>
      <c r="H36" s="79"/>
      <c r="I36" s="79"/>
    </row>
    <row r="37" spans="1:10" s="114" customFormat="1" ht="92.4">
      <c r="A37" s="111">
        <v>1</v>
      </c>
      <c r="B37" s="112" t="s">
        <v>280</v>
      </c>
      <c r="C37" s="112" t="s">
        <v>281</v>
      </c>
      <c r="D37" s="113">
        <v>2</v>
      </c>
      <c r="E37" s="112" t="s">
        <v>103</v>
      </c>
      <c r="F37" s="113">
        <v>3440</v>
      </c>
      <c r="G37" s="113">
        <v>1744</v>
      </c>
      <c r="H37" s="113">
        <f t="shared" ref="H37:H64" si="0">ROUND(D37*F37, 0)</f>
        <v>6880</v>
      </c>
      <c r="I37" s="113">
        <f t="shared" ref="I37:I64" si="1">ROUND(D37*G37, 0)</f>
        <v>3488</v>
      </c>
      <c r="J37" s="112"/>
    </row>
    <row r="38" spans="1:10" s="114" customFormat="1" ht="105.6">
      <c r="A38" s="111">
        <v>2</v>
      </c>
      <c r="B38" s="112" t="s">
        <v>282</v>
      </c>
      <c r="C38" s="112" t="s">
        <v>283</v>
      </c>
      <c r="D38" s="113">
        <v>9</v>
      </c>
      <c r="E38" s="112" t="s">
        <v>103</v>
      </c>
      <c r="F38" s="113">
        <v>3255</v>
      </c>
      <c r="G38" s="113">
        <v>1744</v>
      </c>
      <c r="H38" s="113">
        <f t="shared" si="0"/>
        <v>29295</v>
      </c>
      <c r="I38" s="113">
        <f t="shared" si="1"/>
        <v>15696</v>
      </c>
      <c r="J38" s="112"/>
    </row>
    <row r="39" spans="1:10" s="114" customFormat="1" ht="92.4">
      <c r="A39" s="111">
        <v>3</v>
      </c>
      <c r="B39" s="112" t="s">
        <v>284</v>
      </c>
      <c r="C39" s="112" t="s">
        <v>285</v>
      </c>
      <c r="D39" s="113">
        <v>1</v>
      </c>
      <c r="E39" s="112" t="s">
        <v>103</v>
      </c>
      <c r="F39" s="113">
        <v>19447</v>
      </c>
      <c r="G39" s="113">
        <v>5114</v>
      </c>
      <c r="H39" s="113">
        <f t="shared" si="0"/>
        <v>19447</v>
      </c>
      <c r="I39" s="113">
        <f t="shared" si="1"/>
        <v>5114</v>
      </c>
      <c r="J39" s="112"/>
    </row>
    <row r="40" spans="1:10" s="114" customFormat="1" ht="92.4">
      <c r="A40" s="111">
        <v>4</v>
      </c>
      <c r="B40" s="112" t="s">
        <v>286</v>
      </c>
      <c r="C40" s="112" t="s">
        <v>287</v>
      </c>
      <c r="D40" s="113">
        <v>12</v>
      </c>
      <c r="E40" s="112" t="s">
        <v>103</v>
      </c>
      <c r="F40" s="113">
        <v>3877</v>
      </c>
      <c r="G40" s="113">
        <v>1141</v>
      </c>
      <c r="H40" s="113">
        <f t="shared" si="0"/>
        <v>46524</v>
      </c>
      <c r="I40" s="113">
        <f t="shared" si="1"/>
        <v>13692</v>
      </c>
      <c r="J40" s="112"/>
    </row>
    <row r="41" spans="1:10" s="114" customFormat="1" ht="105.6">
      <c r="A41" s="111">
        <v>5</v>
      </c>
      <c r="B41" s="112" t="s">
        <v>288</v>
      </c>
      <c r="C41" s="112" t="s">
        <v>289</v>
      </c>
      <c r="D41" s="113">
        <v>12</v>
      </c>
      <c r="E41" s="112" t="s">
        <v>103</v>
      </c>
      <c r="F41" s="160">
        <v>5530</v>
      </c>
      <c r="G41" s="160">
        <v>2783</v>
      </c>
      <c r="H41" s="113">
        <f t="shared" si="0"/>
        <v>66360</v>
      </c>
      <c r="I41" s="113">
        <f t="shared" si="1"/>
        <v>33396</v>
      </c>
      <c r="J41" s="112"/>
    </row>
    <row r="42" spans="1:10" s="114" customFormat="1" ht="79.2">
      <c r="A42" s="111">
        <v>6</v>
      </c>
      <c r="B42" s="112" t="s">
        <v>290</v>
      </c>
      <c r="C42" s="112" t="s">
        <v>291</v>
      </c>
      <c r="D42" s="113">
        <v>12</v>
      </c>
      <c r="E42" s="112" t="s">
        <v>103</v>
      </c>
      <c r="F42" s="160">
        <v>7930</v>
      </c>
      <c r="G42" s="160">
        <v>105</v>
      </c>
      <c r="H42" s="113">
        <f t="shared" si="0"/>
        <v>95160</v>
      </c>
      <c r="I42" s="113">
        <f t="shared" si="1"/>
        <v>1260</v>
      </c>
      <c r="J42" s="112"/>
    </row>
    <row r="43" spans="1:10" s="114" customFormat="1" ht="64.5" customHeight="1">
      <c r="A43" s="111">
        <v>7</v>
      </c>
      <c r="B43" s="112" t="s">
        <v>292</v>
      </c>
      <c r="C43" s="112" t="s">
        <v>293</v>
      </c>
      <c r="D43" s="113">
        <v>2</v>
      </c>
      <c r="E43" s="112" t="s">
        <v>103</v>
      </c>
      <c r="F43" s="113">
        <v>32550</v>
      </c>
      <c r="G43" s="113">
        <v>4110</v>
      </c>
      <c r="H43" s="113">
        <f t="shared" si="0"/>
        <v>65100</v>
      </c>
      <c r="I43" s="113">
        <f t="shared" si="1"/>
        <v>8220</v>
      </c>
      <c r="J43" s="112"/>
    </row>
    <row r="44" spans="1:10" s="114" customFormat="1" ht="92.4">
      <c r="A44" s="111">
        <v>8</v>
      </c>
      <c r="B44" s="112" t="s">
        <v>294</v>
      </c>
      <c r="C44" s="112" t="s">
        <v>295</v>
      </c>
      <c r="D44" s="113">
        <v>1</v>
      </c>
      <c r="E44" s="112" t="s">
        <v>103</v>
      </c>
      <c r="F44" s="113">
        <v>12110</v>
      </c>
      <c r="G44" s="113">
        <v>4110</v>
      </c>
      <c r="H44" s="113">
        <f t="shared" si="0"/>
        <v>12110</v>
      </c>
      <c r="I44" s="113">
        <f t="shared" si="1"/>
        <v>4110</v>
      </c>
      <c r="J44" s="112"/>
    </row>
    <row r="45" spans="1:10" s="114" customFormat="1" ht="92.4">
      <c r="A45" s="111">
        <v>9</v>
      </c>
      <c r="B45" s="112" t="s">
        <v>296</v>
      </c>
      <c r="C45" s="112" t="s">
        <v>297</v>
      </c>
      <c r="D45" s="113">
        <v>2</v>
      </c>
      <c r="E45" s="112" t="s">
        <v>103</v>
      </c>
      <c r="F45" s="113">
        <v>14544</v>
      </c>
      <c r="G45" s="113">
        <v>4110</v>
      </c>
      <c r="H45" s="113">
        <f t="shared" si="0"/>
        <v>29088</v>
      </c>
      <c r="I45" s="113">
        <f t="shared" si="1"/>
        <v>8220</v>
      </c>
      <c r="J45" s="112"/>
    </row>
    <row r="46" spans="1:10" s="114" customFormat="1" ht="92.4">
      <c r="A46" s="111">
        <v>10</v>
      </c>
      <c r="B46" s="112" t="s">
        <v>298</v>
      </c>
      <c r="C46" s="112" t="s">
        <v>299</v>
      </c>
      <c r="D46" s="113">
        <v>2</v>
      </c>
      <c r="E46" s="112" t="s">
        <v>103</v>
      </c>
      <c r="F46" s="113">
        <v>16554</v>
      </c>
      <c r="G46" s="113">
        <v>4110</v>
      </c>
      <c r="H46" s="113">
        <f t="shared" si="0"/>
        <v>33108</v>
      </c>
      <c r="I46" s="113">
        <f t="shared" si="1"/>
        <v>8220</v>
      </c>
      <c r="J46" s="112"/>
    </row>
    <row r="47" spans="1:10" s="114" customFormat="1" ht="92.4">
      <c r="A47" s="111">
        <v>11</v>
      </c>
      <c r="B47" s="112" t="s">
        <v>300</v>
      </c>
      <c r="C47" s="112" t="s">
        <v>301</v>
      </c>
      <c r="D47" s="113">
        <v>1</v>
      </c>
      <c r="E47" s="112" t="s">
        <v>103</v>
      </c>
      <c r="F47" s="113">
        <v>21411</v>
      </c>
      <c r="G47" s="113">
        <v>5225</v>
      </c>
      <c r="H47" s="113">
        <f t="shared" si="0"/>
        <v>21411</v>
      </c>
      <c r="I47" s="113">
        <f t="shared" si="1"/>
        <v>5225</v>
      </c>
      <c r="J47" s="112"/>
    </row>
    <row r="48" spans="1:10" s="114" customFormat="1" ht="92.4">
      <c r="A48" s="111">
        <v>12</v>
      </c>
      <c r="B48" s="112" t="s">
        <v>300</v>
      </c>
      <c r="C48" s="112" t="s">
        <v>302</v>
      </c>
      <c r="D48" s="113">
        <v>3</v>
      </c>
      <c r="E48" s="112" t="s">
        <v>103</v>
      </c>
      <c r="F48" s="113">
        <v>27441</v>
      </c>
      <c r="G48" s="113">
        <v>5225</v>
      </c>
      <c r="H48" s="113">
        <f t="shared" si="0"/>
        <v>82323</v>
      </c>
      <c r="I48" s="113">
        <f t="shared" si="1"/>
        <v>15675</v>
      </c>
      <c r="J48" s="112"/>
    </row>
    <row r="49" spans="1:10" s="114" customFormat="1" ht="92.4">
      <c r="A49" s="111">
        <v>13</v>
      </c>
      <c r="B49" s="112" t="s">
        <v>303</v>
      </c>
      <c r="C49" s="112" t="s">
        <v>304</v>
      </c>
      <c r="D49" s="113">
        <v>2</v>
      </c>
      <c r="E49" s="112" t="s">
        <v>103</v>
      </c>
      <c r="F49" s="113">
        <v>24454</v>
      </c>
      <c r="G49" s="113">
        <v>5225</v>
      </c>
      <c r="H49" s="113">
        <f t="shared" si="0"/>
        <v>48908</v>
      </c>
      <c r="I49" s="113">
        <f t="shared" si="1"/>
        <v>10450</v>
      </c>
      <c r="J49" s="112"/>
    </row>
    <row r="50" spans="1:10" s="114" customFormat="1" ht="92.4">
      <c r="A50" s="111">
        <v>14</v>
      </c>
      <c r="B50" s="112" t="s">
        <v>305</v>
      </c>
      <c r="C50" s="112" t="s">
        <v>306</v>
      </c>
      <c r="D50" s="113">
        <v>1</v>
      </c>
      <c r="E50" s="112" t="s">
        <v>103</v>
      </c>
      <c r="F50" s="113">
        <v>35541</v>
      </c>
      <c r="G50" s="113">
        <v>6255</v>
      </c>
      <c r="H50" s="113">
        <f t="shared" si="0"/>
        <v>35541</v>
      </c>
      <c r="I50" s="113">
        <f t="shared" si="1"/>
        <v>6255</v>
      </c>
      <c r="J50" s="112"/>
    </row>
    <row r="51" spans="1:10" s="114" customFormat="1" ht="52.8">
      <c r="A51" s="111">
        <v>15</v>
      </c>
      <c r="B51" s="112" t="s">
        <v>307</v>
      </c>
      <c r="C51" s="112" t="s">
        <v>308</v>
      </c>
      <c r="D51" s="113">
        <v>12</v>
      </c>
      <c r="E51" s="112" t="s">
        <v>103</v>
      </c>
      <c r="F51" s="160">
        <v>0</v>
      </c>
      <c r="G51" s="160">
        <v>2310</v>
      </c>
      <c r="H51" s="113">
        <f t="shared" si="0"/>
        <v>0</v>
      </c>
      <c r="I51" s="113">
        <f t="shared" si="1"/>
        <v>27720</v>
      </c>
      <c r="J51" s="112"/>
    </row>
    <row r="52" spans="1:10" s="114" customFormat="1" ht="52.8">
      <c r="A52" s="111">
        <v>16</v>
      </c>
      <c r="B52" s="112" t="s">
        <v>309</v>
      </c>
      <c r="C52" s="112" t="s">
        <v>310</v>
      </c>
      <c r="D52" s="113">
        <v>1</v>
      </c>
      <c r="E52" s="112" t="s">
        <v>103</v>
      </c>
      <c r="F52" s="160">
        <v>0</v>
      </c>
      <c r="G52" s="160">
        <v>2730</v>
      </c>
      <c r="H52" s="113">
        <f t="shared" si="0"/>
        <v>0</v>
      </c>
      <c r="I52" s="113">
        <f t="shared" si="1"/>
        <v>2730</v>
      </c>
      <c r="J52" s="112"/>
    </row>
    <row r="53" spans="1:10" s="114" customFormat="1" ht="26.4">
      <c r="A53" s="111">
        <v>17</v>
      </c>
      <c r="B53" s="112" t="s">
        <v>311</v>
      </c>
      <c r="C53" s="112" t="s">
        <v>312</v>
      </c>
      <c r="D53" s="113">
        <v>1</v>
      </c>
      <c r="E53" s="112" t="s">
        <v>103</v>
      </c>
      <c r="F53" s="160">
        <v>0</v>
      </c>
      <c r="G53" s="160">
        <v>88725</v>
      </c>
      <c r="H53" s="113">
        <f t="shared" si="0"/>
        <v>0</v>
      </c>
      <c r="I53" s="113">
        <f t="shared" si="1"/>
        <v>88725</v>
      </c>
      <c r="J53" s="112"/>
    </row>
    <row r="54" spans="1:10" s="114" customFormat="1" ht="52.8">
      <c r="A54" s="111">
        <v>18</v>
      </c>
      <c r="B54" s="112" t="s">
        <v>313</v>
      </c>
      <c r="C54" s="112" t="s">
        <v>314</v>
      </c>
      <c r="D54" s="113">
        <v>1</v>
      </c>
      <c r="E54" s="112" t="s">
        <v>315</v>
      </c>
      <c r="F54" s="113"/>
      <c r="G54" s="113">
        <v>147745</v>
      </c>
      <c r="H54" s="113">
        <f t="shared" si="0"/>
        <v>0</v>
      </c>
      <c r="I54" s="113">
        <f t="shared" si="1"/>
        <v>147745</v>
      </c>
      <c r="J54" s="112"/>
    </row>
    <row r="55" spans="1:10" s="114" customFormat="1" ht="52.8">
      <c r="A55" s="111">
        <v>19</v>
      </c>
      <c r="B55" s="112" t="s">
        <v>313</v>
      </c>
      <c r="C55" s="112" t="s">
        <v>316</v>
      </c>
      <c r="D55" s="113">
        <v>1</v>
      </c>
      <c r="E55" s="112" t="s">
        <v>66</v>
      </c>
      <c r="F55" s="113">
        <v>14744</v>
      </c>
      <c r="G55" s="113">
        <v>4110</v>
      </c>
      <c r="H55" s="113">
        <f t="shared" si="0"/>
        <v>14744</v>
      </c>
      <c r="I55" s="113">
        <f t="shared" si="1"/>
        <v>4110</v>
      </c>
      <c r="J55" s="112"/>
    </row>
    <row r="56" spans="1:10" s="114" customFormat="1" ht="52.8">
      <c r="A56" s="111">
        <v>20</v>
      </c>
      <c r="B56" s="112" t="s">
        <v>313</v>
      </c>
      <c r="C56" s="112" t="s">
        <v>317</v>
      </c>
      <c r="D56" s="113">
        <v>2</v>
      </c>
      <c r="E56" s="112" t="s">
        <v>66</v>
      </c>
      <c r="F56" s="113">
        <v>16898</v>
      </c>
      <c r="G56" s="113">
        <v>4110</v>
      </c>
      <c r="H56" s="113">
        <f t="shared" si="0"/>
        <v>33796</v>
      </c>
      <c r="I56" s="113">
        <f t="shared" si="1"/>
        <v>8220</v>
      </c>
      <c r="J56" s="112"/>
    </row>
    <row r="57" spans="1:10" s="114" customFormat="1" ht="52.8">
      <c r="A57" s="111">
        <v>21</v>
      </c>
      <c r="B57" s="112" t="s">
        <v>313</v>
      </c>
      <c r="C57" s="112" t="s">
        <v>318</v>
      </c>
      <c r="D57" s="113">
        <v>4</v>
      </c>
      <c r="E57" s="112" t="s">
        <v>66</v>
      </c>
      <c r="F57" s="113">
        <v>9241</v>
      </c>
      <c r="G57" s="113">
        <v>4110</v>
      </c>
      <c r="H57" s="113">
        <f t="shared" si="0"/>
        <v>36964</v>
      </c>
      <c r="I57" s="113">
        <f t="shared" si="1"/>
        <v>16440</v>
      </c>
      <c r="J57" s="112"/>
    </row>
    <row r="58" spans="1:10" s="114" customFormat="1" ht="52.8">
      <c r="A58" s="111">
        <v>22</v>
      </c>
      <c r="B58" s="112" t="s">
        <v>313</v>
      </c>
      <c r="C58" s="112" t="s">
        <v>319</v>
      </c>
      <c r="D58" s="113">
        <v>1</v>
      </c>
      <c r="E58" s="112" t="s">
        <v>66</v>
      </c>
      <c r="F58" s="113">
        <v>11410</v>
      </c>
      <c r="G58" s="113">
        <v>4110</v>
      </c>
      <c r="H58" s="113">
        <f t="shared" si="0"/>
        <v>11410</v>
      </c>
      <c r="I58" s="113">
        <f t="shared" si="1"/>
        <v>4110</v>
      </c>
      <c r="J58" s="112"/>
    </row>
    <row r="59" spans="1:10" s="114" customFormat="1" ht="52.8">
      <c r="A59" s="111">
        <v>23</v>
      </c>
      <c r="B59" s="115" t="s">
        <v>320</v>
      </c>
      <c r="C59" s="115" t="s">
        <v>321</v>
      </c>
      <c r="D59" s="137">
        <v>1</v>
      </c>
      <c r="E59" s="115" t="s">
        <v>322</v>
      </c>
      <c r="F59" s="113">
        <v>13890</v>
      </c>
      <c r="G59" s="113">
        <v>3250</v>
      </c>
      <c r="H59" s="113">
        <f t="shared" si="0"/>
        <v>13890</v>
      </c>
      <c r="I59" s="113">
        <f t="shared" si="1"/>
        <v>3250</v>
      </c>
      <c r="J59" s="112"/>
    </row>
    <row r="60" spans="1:10" s="114" customFormat="1" ht="52.8">
      <c r="A60" s="111">
        <v>24</v>
      </c>
      <c r="B60" s="115" t="s">
        <v>320</v>
      </c>
      <c r="C60" s="115" t="s">
        <v>323</v>
      </c>
      <c r="D60" s="137">
        <v>1</v>
      </c>
      <c r="E60" s="115" t="s">
        <v>103</v>
      </c>
      <c r="F60" s="113">
        <v>166250</v>
      </c>
      <c r="G60" s="113">
        <v>27445</v>
      </c>
      <c r="H60" s="113">
        <f t="shared" si="0"/>
        <v>166250</v>
      </c>
      <c r="I60" s="113">
        <f t="shared" si="1"/>
        <v>27445</v>
      </c>
      <c r="J60" s="112"/>
    </row>
    <row r="61" spans="1:10" s="114" customFormat="1" ht="52.8">
      <c r="A61" s="111">
        <v>25</v>
      </c>
      <c r="B61" s="115" t="s">
        <v>320</v>
      </c>
      <c r="C61" s="116" t="s">
        <v>324</v>
      </c>
      <c r="D61" s="137">
        <v>2</v>
      </c>
      <c r="E61" s="115" t="s">
        <v>103</v>
      </c>
      <c r="F61" s="113">
        <v>7440</v>
      </c>
      <c r="G61" s="113">
        <v>4110</v>
      </c>
      <c r="H61" s="113">
        <f t="shared" si="0"/>
        <v>14880</v>
      </c>
      <c r="I61" s="113">
        <f t="shared" si="1"/>
        <v>8220</v>
      </c>
      <c r="J61" s="112"/>
    </row>
    <row r="62" spans="1:10" s="114" customFormat="1" ht="52.8">
      <c r="A62" s="111">
        <v>26</v>
      </c>
      <c r="B62" s="115" t="s">
        <v>320</v>
      </c>
      <c r="C62" s="115" t="s">
        <v>325</v>
      </c>
      <c r="D62" s="137">
        <v>1</v>
      </c>
      <c r="E62" s="115" t="s">
        <v>322</v>
      </c>
      <c r="F62" s="113">
        <v>132445</v>
      </c>
      <c r="G62" s="113">
        <v>37885</v>
      </c>
      <c r="H62" s="113">
        <f t="shared" si="0"/>
        <v>132445</v>
      </c>
      <c r="I62" s="113">
        <f t="shared" si="1"/>
        <v>37885</v>
      </c>
      <c r="J62" s="112"/>
    </row>
    <row r="63" spans="1:10" s="114" customFormat="1" ht="52.8">
      <c r="A63" s="111">
        <v>27</v>
      </c>
      <c r="B63" s="115" t="s">
        <v>320</v>
      </c>
      <c r="C63" s="115" t="s">
        <v>326</v>
      </c>
      <c r="D63" s="137">
        <v>1</v>
      </c>
      <c r="E63" s="115" t="s">
        <v>103</v>
      </c>
      <c r="F63" s="113">
        <v>74744</v>
      </c>
      <c r="G63" s="113">
        <v>14452</v>
      </c>
      <c r="H63" s="113">
        <f t="shared" si="0"/>
        <v>74744</v>
      </c>
      <c r="I63" s="113">
        <f t="shared" si="1"/>
        <v>14452</v>
      </c>
      <c r="J63" s="112"/>
    </row>
    <row r="64" spans="1:10" s="114" customFormat="1" ht="39.6">
      <c r="A64" s="111">
        <v>28</v>
      </c>
      <c r="B64" s="112" t="s">
        <v>327</v>
      </c>
      <c r="C64" s="112" t="s">
        <v>328</v>
      </c>
      <c r="D64" s="113">
        <v>1</v>
      </c>
      <c r="E64" s="112" t="s">
        <v>103</v>
      </c>
      <c r="F64" s="160">
        <v>0</v>
      </c>
      <c r="G64" s="160">
        <v>147000</v>
      </c>
      <c r="H64" s="113">
        <f t="shared" si="0"/>
        <v>0</v>
      </c>
      <c r="I64" s="113">
        <f t="shared" si="1"/>
        <v>147000</v>
      </c>
      <c r="J64" s="112"/>
    </row>
    <row r="65" spans="1:9" s="70" customFormat="1" ht="11.4">
      <c r="A65" s="78"/>
      <c r="D65" s="79"/>
      <c r="F65" s="79"/>
      <c r="G65" s="79"/>
      <c r="H65" s="79"/>
      <c r="I65" s="79"/>
    </row>
    <row r="66" spans="1:9" s="70" customFormat="1" ht="11.4">
      <c r="A66" s="74"/>
      <c r="B66" s="69"/>
      <c r="C66" s="69" t="s">
        <v>107</v>
      </c>
      <c r="D66" s="75"/>
      <c r="E66" s="69"/>
      <c r="F66" s="76"/>
      <c r="G66" s="76"/>
      <c r="H66" s="76">
        <f>SUM(H37:H65)</f>
        <v>1090378</v>
      </c>
      <c r="I66" s="76">
        <f>SUM(I37:I65)</f>
        <v>677073</v>
      </c>
    </row>
  </sheetData>
  <mergeCells count="14">
    <mergeCell ref="D6:E6"/>
    <mergeCell ref="F6:G6"/>
    <mergeCell ref="D7:E7"/>
    <mergeCell ref="F7:G7"/>
    <mergeCell ref="D12:E12"/>
    <mergeCell ref="F12:G12"/>
    <mergeCell ref="D11:E11"/>
    <mergeCell ref="F11:G11"/>
    <mergeCell ref="D8:E8"/>
    <mergeCell ref="F8:G8"/>
    <mergeCell ref="D9:E9"/>
    <mergeCell ref="F9:G9"/>
    <mergeCell ref="D10:E10"/>
    <mergeCell ref="F10:G10"/>
  </mergeCells>
  <pageMargins left="0.70866141732283472" right="0.70866141732283472" top="0.74803149606299213" bottom="0.74803149606299213" header="0.31496062992125984" footer="0.31496062992125984"/>
  <pageSetup paperSize="9" fitToHeight="0" orientation="portrait" r:id="rId1"/>
  <headerFooter>
    <oddFooter>&amp;C&amp;F&amp;R&amp;P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3"/>
  <sheetViews>
    <sheetView zoomScaleNormal="100" workbookViewId="0">
      <selection activeCell="G39" sqref="G39"/>
    </sheetView>
  </sheetViews>
  <sheetFormatPr defaultColWidth="9.109375" defaultRowHeight="13.2"/>
  <cols>
    <col min="1" max="1" width="3.5546875" style="40" customWidth="1"/>
    <col min="2" max="2" width="6.88671875" style="34" customWidth="1"/>
    <col min="3" max="3" width="26.6640625" style="34" customWidth="1"/>
    <col min="4" max="4" width="5.6640625" style="41" customWidth="1"/>
    <col min="5" max="5" width="5.6640625" style="34" customWidth="1"/>
    <col min="6" max="7" width="8.6640625" style="41" customWidth="1"/>
    <col min="8" max="9" width="10.6640625" style="41" customWidth="1"/>
    <col min="10" max="16384" width="9.109375" style="34"/>
  </cols>
  <sheetData>
    <row r="1" spans="1:9" s="18" customFormat="1">
      <c r="A1" s="17" t="s">
        <v>10</v>
      </c>
      <c r="E1" s="19"/>
    </row>
    <row r="2" spans="1:9" s="18" customFormat="1">
      <c r="A2" s="20" t="s">
        <v>27</v>
      </c>
      <c r="E2" s="19"/>
    </row>
    <row r="3" spans="1:9" customFormat="1">
      <c r="E3" s="21"/>
    </row>
    <row r="4" spans="1:9" customFormat="1">
      <c r="B4" s="22" t="s">
        <v>111</v>
      </c>
      <c r="E4" s="21"/>
    </row>
    <row r="5" spans="1:9" customFormat="1">
      <c r="B5" s="22"/>
      <c r="E5" s="21"/>
    </row>
    <row r="6" spans="1:9" s="64" customFormat="1" ht="24.75" customHeight="1">
      <c r="C6" s="65" t="s">
        <v>93</v>
      </c>
      <c r="D6" s="176" t="s">
        <v>94</v>
      </c>
      <c r="E6" s="176"/>
      <c r="F6" s="176" t="s">
        <v>95</v>
      </c>
      <c r="G6" s="176"/>
    </row>
    <row r="7" spans="1:9" s="64" customFormat="1" ht="20.399999999999999" customHeight="1">
      <c r="C7" s="66" t="s">
        <v>39</v>
      </c>
      <c r="D7" s="178">
        <f>H17</f>
        <v>2514</v>
      </c>
      <c r="E7" s="178"/>
      <c r="F7" s="178">
        <f>I17</f>
        <v>26462</v>
      </c>
      <c r="G7" s="178"/>
    </row>
    <row r="8" spans="1:9" s="68" customFormat="1" ht="24">
      <c r="C8" s="66" t="s">
        <v>329</v>
      </c>
      <c r="D8" s="178">
        <f>H22</f>
        <v>4990</v>
      </c>
      <c r="E8" s="178"/>
      <c r="F8" s="178">
        <f>I22</f>
        <v>11880</v>
      </c>
      <c r="G8" s="178"/>
    </row>
    <row r="9" spans="1:9" s="68" customFormat="1" ht="24">
      <c r="C9" s="66" t="s">
        <v>263</v>
      </c>
      <c r="D9" s="178">
        <f>H25</f>
        <v>0</v>
      </c>
      <c r="E9" s="178"/>
      <c r="F9" s="178">
        <f>I25</f>
        <v>85550</v>
      </c>
      <c r="G9" s="178"/>
    </row>
    <row r="10" spans="1:9" s="66" customFormat="1" ht="12">
      <c r="C10" s="66" t="s">
        <v>97</v>
      </c>
      <c r="D10" s="182">
        <f>H29</f>
        <v>23730</v>
      </c>
      <c r="E10" s="182"/>
      <c r="F10" s="182">
        <f>I29</f>
        <v>13650</v>
      </c>
      <c r="G10" s="182"/>
    </row>
    <row r="11" spans="1:9" s="66" customFormat="1" ht="24">
      <c r="C11" s="66" t="s">
        <v>98</v>
      </c>
      <c r="D11" s="178">
        <f>H43</f>
        <v>384902</v>
      </c>
      <c r="E11" s="178"/>
      <c r="F11" s="178">
        <f>I43</f>
        <v>773312</v>
      </c>
      <c r="G11" s="178"/>
    </row>
    <row r="12" spans="1:9" s="64" customFormat="1" ht="12" thickBot="1">
      <c r="C12" s="67" t="s">
        <v>99</v>
      </c>
      <c r="D12" s="179">
        <f>SUM(D7:E11)</f>
        <v>416136</v>
      </c>
      <c r="E12" s="179"/>
      <c r="F12" s="179">
        <f>SUM(F7:G11)</f>
        <v>910854</v>
      </c>
      <c r="G12" s="179"/>
    </row>
    <row r="13" spans="1:9" s="23" customFormat="1" ht="10.8" thickTop="1">
      <c r="B13" s="24"/>
      <c r="C13" s="24"/>
    </row>
    <row r="14" spans="1:9" s="29" customFormat="1" ht="26.4">
      <c r="A14" s="108" t="s">
        <v>29</v>
      </c>
      <c r="B14" s="109" t="s">
        <v>100</v>
      </c>
      <c r="C14" s="109" t="s">
        <v>58</v>
      </c>
      <c r="D14" s="110" t="s">
        <v>59</v>
      </c>
      <c r="E14" s="109" t="s">
        <v>60</v>
      </c>
      <c r="F14" s="110" t="s">
        <v>61</v>
      </c>
      <c r="G14" s="110" t="s">
        <v>62</v>
      </c>
      <c r="H14" s="110" t="s">
        <v>63</v>
      </c>
      <c r="I14" s="110" t="s">
        <v>64</v>
      </c>
    </row>
    <row r="15" spans="1:9" s="114" customFormat="1" ht="79.2">
      <c r="A15" s="117">
        <v>1</v>
      </c>
      <c r="B15" s="118" t="s">
        <v>101</v>
      </c>
      <c r="C15" s="118" t="s">
        <v>102</v>
      </c>
      <c r="D15" s="119">
        <v>2</v>
      </c>
      <c r="E15" s="118" t="s">
        <v>103</v>
      </c>
      <c r="F15" s="160">
        <v>299</v>
      </c>
      <c r="G15" s="160">
        <v>4568</v>
      </c>
      <c r="H15" s="119">
        <f>ROUND(D15*F15, 0)</f>
        <v>598</v>
      </c>
      <c r="I15" s="119">
        <f>ROUND(D15*G15, 0)</f>
        <v>9136</v>
      </c>
    </row>
    <row r="16" spans="1:9" s="114" customFormat="1" ht="92.4">
      <c r="A16" s="111">
        <v>2</v>
      </c>
      <c r="B16" s="112" t="s">
        <v>109</v>
      </c>
      <c r="C16" s="112" t="s">
        <v>110</v>
      </c>
      <c r="D16" s="113">
        <v>2</v>
      </c>
      <c r="E16" s="112" t="s">
        <v>103</v>
      </c>
      <c r="F16" s="160">
        <v>958</v>
      </c>
      <c r="G16" s="160">
        <v>8663</v>
      </c>
      <c r="H16" s="113">
        <f>ROUND(D16*F16, 0)</f>
        <v>1916</v>
      </c>
      <c r="I16" s="113">
        <f>ROUND(D16*G16, 0)</f>
        <v>17326</v>
      </c>
    </row>
    <row r="17" spans="1:13" s="70" customFormat="1" ht="11.4">
      <c r="A17" s="74"/>
      <c r="B17" s="69"/>
      <c r="C17" s="69" t="s">
        <v>107</v>
      </c>
      <c r="D17" s="75"/>
      <c r="E17" s="69"/>
      <c r="F17" s="76"/>
      <c r="G17" s="76"/>
      <c r="H17" s="76">
        <f>ROUND(SUM(H15:H16),0)</f>
        <v>2514</v>
      </c>
      <c r="I17" s="76">
        <f>ROUND(SUM(I15:I16),0)</f>
        <v>26462</v>
      </c>
    </row>
    <row r="18" spans="1:13" s="70" customFormat="1" ht="11.4">
      <c r="A18" s="120"/>
      <c r="B18" s="64"/>
      <c r="C18" s="64"/>
      <c r="D18" s="121"/>
      <c r="E18" s="64"/>
      <c r="F18" s="122"/>
      <c r="G18" s="122"/>
      <c r="H18" s="122"/>
      <c r="I18" s="122"/>
    </row>
    <row r="19" spans="1:13" s="114" customFormat="1" ht="66">
      <c r="A19" s="111">
        <v>1</v>
      </c>
      <c r="B19" s="112" t="s">
        <v>330</v>
      </c>
      <c r="C19" s="112" t="s">
        <v>331</v>
      </c>
      <c r="D19" s="113">
        <v>10</v>
      </c>
      <c r="E19" s="112" t="s">
        <v>106</v>
      </c>
      <c r="F19" s="160">
        <v>0</v>
      </c>
      <c r="G19" s="160">
        <v>368</v>
      </c>
      <c r="H19" s="113">
        <f>ROUND(D19*F19, 0)</f>
        <v>0</v>
      </c>
      <c r="I19" s="113">
        <f>ROUND(D19*G19, 0)</f>
        <v>3680</v>
      </c>
      <c r="J19" s="112"/>
      <c r="K19" s="112"/>
    </row>
    <row r="20" spans="1:13" s="114" customFormat="1" ht="105.6">
      <c r="A20" s="111">
        <v>2</v>
      </c>
      <c r="B20" s="112" t="s">
        <v>332</v>
      </c>
      <c r="C20" s="112" t="s">
        <v>333</v>
      </c>
      <c r="D20" s="113">
        <v>10</v>
      </c>
      <c r="E20" s="112" t="s">
        <v>106</v>
      </c>
      <c r="F20" s="113">
        <v>255</v>
      </c>
      <c r="G20" s="113">
        <v>410</v>
      </c>
      <c r="H20" s="113">
        <f>ROUND(D20*F20, 0)</f>
        <v>2550</v>
      </c>
      <c r="I20" s="113">
        <f>ROUND(D20*G20, 0)</f>
        <v>4100</v>
      </c>
      <c r="J20" s="112"/>
      <c r="K20" s="112"/>
    </row>
    <row r="21" spans="1:13" s="114" customFormat="1" ht="92.4">
      <c r="A21" s="111">
        <v>3</v>
      </c>
      <c r="B21" s="112" t="s">
        <v>334</v>
      </c>
      <c r="C21" s="112" t="s">
        <v>335</v>
      </c>
      <c r="D21" s="113">
        <v>10</v>
      </c>
      <c r="E21" s="112" t="s">
        <v>106</v>
      </c>
      <c r="F21" s="126">
        <v>244</v>
      </c>
      <c r="G21" s="126">
        <v>410</v>
      </c>
      <c r="H21" s="113">
        <f>ROUND(D21*F21, 0)</f>
        <v>2440</v>
      </c>
      <c r="I21" s="113">
        <f>ROUND(D21*G21, 0)</f>
        <v>4100</v>
      </c>
      <c r="J21" s="112"/>
      <c r="K21" s="112"/>
    </row>
    <row r="22" spans="1:13" s="70" customFormat="1" ht="11.4">
      <c r="A22" s="74"/>
      <c r="B22" s="69"/>
      <c r="C22" s="69" t="s">
        <v>107</v>
      </c>
      <c r="D22" s="75"/>
      <c r="E22" s="69"/>
      <c r="F22" s="76"/>
      <c r="G22" s="76"/>
      <c r="H22" s="76">
        <f>ROUND(SUM(H19:H21),0)</f>
        <v>4990</v>
      </c>
      <c r="I22" s="76">
        <f>ROUND(SUM(I19:I21),0)</f>
        <v>11880</v>
      </c>
    </row>
    <row r="23" spans="1:13" s="70" customFormat="1" ht="11.4">
      <c r="A23" s="120"/>
      <c r="B23" s="64"/>
      <c r="C23" s="64"/>
      <c r="D23" s="121"/>
      <c r="E23" s="64"/>
      <c r="F23" s="122"/>
      <c r="G23" s="122"/>
      <c r="H23" s="122"/>
      <c r="I23" s="122"/>
    </row>
    <row r="24" spans="1:13" ht="39.6">
      <c r="A24" s="30">
        <v>1</v>
      </c>
      <c r="B24" s="31" t="s">
        <v>336</v>
      </c>
      <c r="C24" s="31" t="s">
        <v>337</v>
      </c>
      <c r="D24" s="32">
        <v>10</v>
      </c>
      <c r="E24" s="31" t="s">
        <v>106</v>
      </c>
      <c r="F24" s="32"/>
      <c r="G24" s="32">
        <v>8555</v>
      </c>
      <c r="H24" s="32">
        <f>ROUND(D24*F24, 0)</f>
        <v>0</v>
      </c>
      <c r="I24" s="32">
        <f>ROUND(D24*G24, 0)</f>
        <v>85550</v>
      </c>
      <c r="J24" s="31"/>
      <c r="K24" s="31"/>
      <c r="L24" s="31"/>
      <c r="M24" s="31"/>
    </row>
    <row r="25" spans="1:13" s="70" customFormat="1" ht="11.4">
      <c r="A25" s="74"/>
      <c r="B25" s="69"/>
      <c r="C25" s="69" t="s">
        <v>107</v>
      </c>
      <c r="D25" s="75"/>
      <c r="E25" s="69"/>
      <c r="F25" s="76"/>
      <c r="G25" s="76"/>
      <c r="H25" s="76">
        <f>ROUND(SUM(H24:H24),0)</f>
        <v>0</v>
      </c>
      <c r="I25" s="76">
        <f>ROUND(SUM(I24:I24),0)</f>
        <v>85550</v>
      </c>
    </row>
    <row r="26" spans="1:13" s="70" customFormat="1" ht="11.4">
      <c r="A26" s="78"/>
      <c r="D26" s="79"/>
      <c r="F26" s="79"/>
      <c r="G26" s="79"/>
      <c r="H26" s="79"/>
      <c r="I26" s="79"/>
    </row>
    <row r="27" spans="1:13" ht="92.4">
      <c r="A27" s="30">
        <v>1</v>
      </c>
      <c r="B27" s="31" t="s">
        <v>338</v>
      </c>
      <c r="C27" s="31" t="s">
        <v>339</v>
      </c>
      <c r="D27" s="32">
        <v>10</v>
      </c>
      <c r="E27" s="31" t="s">
        <v>106</v>
      </c>
      <c r="F27" s="160">
        <v>2373</v>
      </c>
      <c r="G27" s="160">
        <v>1365</v>
      </c>
      <c r="H27" s="32">
        <f>ROUND(D27*F27, 0)</f>
        <v>23730</v>
      </c>
      <c r="I27" s="32">
        <f>ROUND(D27*G27, 0)</f>
        <v>13650</v>
      </c>
      <c r="J27" s="31"/>
      <c r="K27" s="31"/>
    </row>
    <row r="28" spans="1:13" s="70" customFormat="1" ht="12">
      <c r="A28" s="71"/>
      <c r="B28" s="68"/>
      <c r="C28" s="68"/>
      <c r="D28" s="72"/>
      <c r="E28" s="68"/>
      <c r="F28" s="73"/>
      <c r="G28" s="73"/>
      <c r="H28" s="73"/>
      <c r="I28" s="73"/>
    </row>
    <row r="29" spans="1:13" s="70" customFormat="1" ht="11.4">
      <c r="A29" s="74"/>
      <c r="B29" s="69"/>
      <c r="C29" s="69" t="s">
        <v>107</v>
      </c>
      <c r="D29" s="75"/>
      <c r="E29" s="69"/>
      <c r="F29" s="76"/>
      <c r="G29" s="76"/>
      <c r="H29" s="76">
        <f>SUM(H27:H28)</f>
        <v>23730</v>
      </c>
      <c r="I29" s="76">
        <f>SUM(I27:I28)</f>
        <v>13650</v>
      </c>
    </row>
    <row r="30" spans="1:13" s="70" customFormat="1" ht="11.4">
      <c r="A30" s="78"/>
      <c r="D30" s="79"/>
      <c r="F30" s="79"/>
      <c r="G30" s="79"/>
      <c r="H30" s="79"/>
      <c r="I30" s="79"/>
    </row>
    <row r="31" spans="1:13" s="114" customFormat="1" ht="105.6">
      <c r="A31" s="111">
        <v>1</v>
      </c>
      <c r="B31" s="112" t="s">
        <v>340</v>
      </c>
      <c r="C31" s="112" t="s">
        <v>341</v>
      </c>
      <c r="D31" s="113">
        <v>1</v>
      </c>
      <c r="E31" s="112" t="s">
        <v>103</v>
      </c>
      <c r="F31" s="160">
        <v>1653</v>
      </c>
      <c r="G31" s="160">
        <v>2783</v>
      </c>
      <c r="H31" s="113">
        <f>ROUND(D31*F31, 0)</f>
        <v>1653</v>
      </c>
      <c r="I31" s="113">
        <f t="shared" ref="I31:I42" si="0">ROUND(D31*G31, 0)</f>
        <v>2783</v>
      </c>
      <c r="J31" s="112"/>
      <c r="K31" s="112"/>
    </row>
    <row r="32" spans="1:13" s="114" customFormat="1" ht="52.8">
      <c r="A32" s="111">
        <v>2</v>
      </c>
      <c r="B32" s="112" t="s">
        <v>342</v>
      </c>
      <c r="C32" s="112" t="s">
        <v>343</v>
      </c>
      <c r="D32" s="113">
        <v>1</v>
      </c>
      <c r="E32" s="112" t="s">
        <v>103</v>
      </c>
      <c r="F32" s="160">
        <v>2211</v>
      </c>
      <c r="G32" s="160">
        <v>25620</v>
      </c>
      <c r="H32" s="113">
        <f>ROUND(D32*F32, 0)</f>
        <v>2211</v>
      </c>
      <c r="I32" s="113">
        <f t="shared" si="0"/>
        <v>25620</v>
      </c>
      <c r="J32" s="112"/>
      <c r="K32" s="112"/>
    </row>
    <row r="33" spans="1:11" s="114" customFormat="1" ht="118.8">
      <c r="A33" s="111">
        <v>3</v>
      </c>
      <c r="B33" s="112" t="s">
        <v>344</v>
      </c>
      <c r="C33" s="123" t="s">
        <v>345</v>
      </c>
      <c r="D33" s="113">
        <v>1</v>
      </c>
      <c r="E33" s="112" t="s">
        <v>103</v>
      </c>
      <c r="F33" s="113">
        <v>233484</v>
      </c>
      <c r="G33" s="113">
        <v>44450</v>
      </c>
      <c r="H33" s="113">
        <f t="shared" ref="H33:H42" si="1">ROUND(D33*F33, 0)</f>
        <v>233484</v>
      </c>
      <c r="I33" s="113">
        <f t="shared" si="0"/>
        <v>44450</v>
      </c>
      <c r="J33" s="112"/>
      <c r="K33" s="112"/>
    </row>
    <row r="34" spans="1:11" s="114" customFormat="1" ht="52.8">
      <c r="A34" s="111">
        <v>4</v>
      </c>
      <c r="B34" s="112" t="s">
        <v>346</v>
      </c>
      <c r="C34" s="112" t="s">
        <v>347</v>
      </c>
      <c r="D34" s="113">
        <v>1</v>
      </c>
      <c r="E34" s="112" t="s">
        <v>315</v>
      </c>
      <c r="F34" s="113">
        <v>78774</v>
      </c>
      <c r="G34" s="113">
        <v>32454</v>
      </c>
      <c r="H34" s="113">
        <f t="shared" si="1"/>
        <v>78774</v>
      </c>
      <c r="I34" s="113">
        <f t="shared" si="0"/>
        <v>32454</v>
      </c>
      <c r="J34" s="112"/>
      <c r="K34" s="112"/>
    </row>
    <row r="35" spans="1:11" s="114" customFormat="1" ht="52.8">
      <c r="A35" s="111">
        <v>5</v>
      </c>
      <c r="B35" s="112" t="s">
        <v>313</v>
      </c>
      <c r="C35" s="112" t="s">
        <v>348</v>
      </c>
      <c r="D35" s="113">
        <v>2</v>
      </c>
      <c r="E35" s="112" t="s">
        <v>103</v>
      </c>
      <c r="F35" s="113">
        <v>9885</v>
      </c>
      <c r="G35" s="113"/>
      <c r="H35" s="113">
        <f t="shared" si="1"/>
        <v>19770</v>
      </c>
      <c r="I35" s="113">
        <f t="shared" si="0"/>
        <v>0</v>
      </c>
      <c r="J35" s="112"/>
      <c r="K35" s="112"/>
    </row>
    <row r="36" spans="1:11" s="114" customFormat="1" ht="52.8">
      <c r="A36" s="111">
        <v>6</v>
      </c>
      <c r="B36" s="112" t="s">
        <v>349</v>
      </c>
      <c r="C36" s="112" t="s">
        <v>350</v>
      </c>
      <c r="D36" s="113">
        <v>1</v>
      </c>
      <c r="E36" s="112" t="s">
        <v>315</v>
      </c>
      <c r="F36" s="113"/>
      <c r="G36" s="113">
        <v>98774</v>
      </c>
      <c r="H36" s="113">
        <f t="shared" si="1"/>
        <v>0</v>
      </c>
      <c r="I36" s="113">
        <f t="shared" si="0"/>
        <v>98774</v>
      </c>
      <c r="J36" s="112"/>
      <c r="K36" s="112"/>
    </row>
    <row r="37" spans="1:11" s="114" customFormat="1" ht="52.8">
      <c r="A37" s="111">
        <v>7</v>
      </c>
      <c r="B37" s="112" t="s">
        <v>351</v>
      </c>
      <c r="C37" s="112" t="s">
        <v>352</v>
      </c>
      <c r="D37" s="113">
        <v>1</v>
      </c>
      <c r="E37" s="112" t="s">
        <v>315</v>
      </c>
      <c r="F37" s="113"/>
      <c r="G37" s="113">
        <v>165444</v>
      </c>
      <c r="H37" s="113">
        <f t="shared" si="1"/>
        <v>0</v>
      </c>
      <c r="I37" s="113">
        <f t="shared" si="0"/>
        <v>165444</v>
      </c>
      <c r="J37" s="112"/>
      <c r="K37" s="112"/>
    </row>
    <row r="38" spans="1:11" s="114" customFormat="1" ht="52.8">
      <c r="A38" s="111">
        <v>8</v>
      </c>
      <c r="B38" s="112" t="s">
        <v>353</v>
      </c>
      <c r="C38" s="112" t="s">
        <v>354</v>
      </c>
      <c r="D38" s="113">
        <v>1</v>
      </c>
      <c r="E38" s="112" t="s">
        <v>315</v>
      </c>
      <c r="F38" s="113"/>
      <c r="G38" s="113">
        <v>145855</v>
      </c>
      <c r="H38" s="113">
        <f t="shared" si="1"/>
        <v>0</v>
      </c>
      <c r="I38" s="113">
        <f t="shared" si="0"/>
        <v>145855</v>
      </c>
      <c r="J38" s="112"/>
      <c r="K38" s="112"/>
    </row>
    <row r="39" spans="1:11" s="114" customFormat="1" ht="52.8">
      <c r="A39" s="111">
        <v>9</v>
      </c>
      <c r="B39" s="112" t="s">
        <v>355</v>
      </c>
      <c r="C39" s="112" t="s">
        <v>356</v>
      </c>
      <c r="D39" s="113">
        <v>1</v>
      </c>
      <c r="E39" s="112" t="s">
        <v>315</v>
      </c>
      <c r="F39" s="113"/>
      <c r="G39" s="113">
        <v>65885</v>
      </c>
      <c r="H39" s="113">
        <f t="shared" si="1"/>
        <v>0</v>
      </c>
      <c r="I39" s="113">
        <f t="shared" si="0"/>
        <v>65885</v>
      </c>
      <c r="J39" s="112"/>
      <c r="K39" s="112"/>
    </row>
    <row r="40" spans="1:11" s="114" customFormat="1" ht="52.8">
      <c r="A40" s="111">
        <v>10</v>
      </c>
      <c r="B40" s="112" t="s">
        <v>357</v>
      </c>
      <c r="C40" s="112" t="s">
        <v>358</v>
      </c>
      <c r="D40" s="113">
        <v>1</v>
      </c>
      <c r="E40" s="112" t="s">
        <v>103</v>
      </c>
      <c r="F40" s="113">
        <v>2155</v>
      </c>
      <c r="G40" s="113">
        <v>1988</v>
      </c>
      <c r="H40" s="113">
        <f t="shared" si="1"/>
        <v>2155</v>
      </c>
      <c r="I40" s="113">
        <f t="shared" si="0"/>
        <v>1988</v>
      </c>
      <c r="J40" s="112"/>
      <c r="K40" s="112"/>
    </row>
    <row r="41" spans="1:11" s="114" customFormat="1" ht="52.8">
      <c r="A41" s="111">
        <v>11</v>
      </c>
      <c r="B41" s="112" t="s">
        <v>359</v>
      </c>
      <c r="C41" s="112" t="s">
        <v>360</v>
      </c>
      <c r="D41" s="113">
        <v>1</v>
      </c>
      <c r="E41" s="112" t="s">
        <v>103</v>
      </c>
      <c r="F41" s="113">
        <v>46855</v>
      </c>
      <c r="G41" s="113">
        <v>15585</v>
      </c>
      <c r="H41" s="113">
        <f t="shared" si="1"/>
        <v>46855</v>
      </c>
      <c r="I41" s="113">
        <f t="shared" si="0"/>
        <v>15585</v>
      </c>
      <c r="J41" s="112"/>
      <c r="K41" s="112"/>
    </row>
    <row r="42" spans="1:11" s="114" customFormat="1" ht="52.8">
      <c r="A42" s="111">
        <v>12</v>
      </c>
      <c r="B42" s="112" t="s">
        <v>361</v>
      </c>
      <c r="C42" s="112" t="s">
        <v>314</v>
      </c>
      <c r="D42" s="113">
        <v>1</v>
      </c>
      <c r="E42" s="112" t="s">
        <v>315</v>
      </c>
      <c r="F42" s="126"/>
      <c r="G42" s="126">
        <v>174474</v>
      </c>
      <c r="H42" s="113">
        <f t="shared" si="1"/>
        <v>0</v>
      </c>
      <c r="I42" s="113">
        <f t="shared" si="0"/>
        <v>174474</v>
      </c>
      <c r="J42" s="112"/>
      <c r="K42" s="112"/>
    </row>
    <row r="43" spans="1:11" s="70" customFormat="1" ht="11.4">
      <c r="A43" s="74"/>
      <c r="B43" s="69"/>
      <c r="C43" s="69" t="s">
        <v>107</v>
      </c>
      <c r="D43" s="75"/>
      <c r="E43" s="69"/>
      <c r="F43" s="76"/>
      <c r="G43" s="76"/>
      <c r="H43" s="76">
        <f>ROUND(SUM(H31:H42),0)</f>
        <v>384902</v>
      </c>
      <c r="I43" s="76">
        <f>ROUND(SUM(I31:I42),0)</f>
        <v>773312</v>
      </c>
    </row>
  </sheetData>
  <mergeCells count="14">
    <mergeCell ref="D12:E12"/>
    <mergeCell ref="F12:G12"/>
    <mergeCell ref="D9:E9"/>
    <mergeCell ref="F9:G9"/>
    <mergeCell ref="D10:E10"/>
    <mergeCell ref="F10:G10"/>
    <mergeCell ref="D11:E11"/>
    <mergeCell ref="F11:G11"/>
    <mergeCell ref="D8:E8"/>
    <mergeCell ref="F8:G8"/>
    <mergeCell ref="D7:E7"/>
    <mergeCell ref="F7:G7"/>
    <mergeCell ref="D6:E6"/>
    <mergeCell ref="F6:G6"/>
  </mergeCells>
  <pageMargins left="0.70866141732283472" right="0.70866141732283472" top="0.74803149606299213" bottom="0.74803149606299213" header="0.31496062992125984" footer="0.31496062992125984"/>
  <pageSetup paperSize="9" fitToHeight="0" orientation="portrait" r:id="rId1"/>
  <headerFooter>
    <oddFooter>&amp;C&amp;F&amp;R&amp;P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19"/>
  <sheetViews>
    <sheetView zoomScaleNormal="100" workbookViewId="0">
      <selection activeCell="C98" sqref="C98"/>
    </sheetView>
  </sheetViews>
  <sheetFormatPr defaultColWidth="9.109375" defaultRowHeight="13.2"/>
  <cols>
    <col min="1" max="1" width="3" style="40" customWidth="1"/>
    <col min="2" max="2" width="6.88671875" style="34" customWidth="1"/>
    <col min="3" max="3" width="29.33203125" style="34" customWidth="1"/>
    <col min="4" max="4" width="6.33203125" style="41" customWidth="1"/>
    <col min="5" max="5" width="5.88671875" style="34" customWidth="1"/>
    <col min="6" max="7" width="8.33203125" style="41" customWidth="1"/>
    <col min="8" max="9" width="10.33203125" style="41" customWidth="1"/>
    <col min="10" max="16384" width="9.109375" style="34"/>
  </cols>
  <sheetData>
    <row r="1" spans="1:11" s="18" customFormat="1">
      <c r="A1" s="17" t="s">
        <v>10</v>
      </c>
      <c r="E1" s="19"/>
    </row>
    <row r="2" spans="1:11" s="18" customFormat="1">
      <c r="A2" s="20" t="s">
        <v>27</v>
      </c>
      <c r="E2" s="19"/>
    </row>
    <row r="3" spans="1:11" customFormat="1">
      <c r="E3" s="21"/>
    </row>
    <row r="4" spans="1:11" customFormat="1">
      <c r="B4" s="22" t="s">
        <v>362</v>
      </c>
      <c r="E4" s="21"/>
    </row>
    <row r="6" spans="1:11" s="64" customFormat="1" ht="20.399999999999999" customHeight="1">
      <c r="C6" s="65" t="s">
        <v>93</v>
      </c>
      <c r="D6" s="176" t="s">
        <v>94</v>
      </c>
      <c r="E6" s="176"/>
      <c r="F6" s="176" t="s">
        <v>95</v>
      </c>
      <c r="G6" s="176"/>
    </row>
    <row r="7" spans="1:11" s="64" customFormat="1" ht="14.25" customHeight="1">
      <c r="C7" s="66" t="s">
        <v>31</v>
      </c>
      <c r="D7" s="182">
        <f>H23</f>
        <v>18042</v>
      </c>
      <c r="E7" s="182"/>
      <c r="F7" s="182">
        <f>I23</f>
        <v>155308</v>
      </c>
      <c r="G7" s="182"/>
    </row>
    <row r="8" spans="1:11" s="64" customFormat="1" ht="15" customHeight="1">
      <c r="C8" s="66" t="s">
        <v>39</v>
      </c>
      <c r="D8" s="182">
        <f>H29</f>
        <v>16341</v>
      </c>
      <c r="E8" s="182"/>
      <c r="F8" s="182">
        <f>I29</f>
        <v>237908</v>
      </c>
      <c r="G8" s="182"/>
    </row>
    <row r="9" spans="1:11" s="64" customFormat="1" ht="24" customHeight="1">
      <c r="C9" s="66" t="s">
        <v>263</v>
      </c>
      <c r="D9" s="182">
        <f>H34</f>
        <v>44600</v>
      </c>
      <c r="E9" s="182"/>
      <c r="F9" s="182">
        <f>I34</f>
        <v>368200</v>
      </c>
      <c r="G9" s="182"/>
    </row>
    <row r="10" spans="1:11" s="66" customFormat="1" ht="12">
      <c r="C10" s="66" t="s">
        <v>96</v>
      </c>
      <c r="D10" s="182">
        <f>H40</f>
        <v>73900</v>
      </c>
      <c r="E10" s="182"/>
      <c r="F10" s="182">
        <f>I40</f>
        <v>39400</v>
      </c>
      <c r="G10" s="182"/>
      <c r="H10" s="106"/>
    </row>
    <row r="11" spans="1:11" s="66" customFormat="1" ht="12">
      <c r="C11" s="66" t="s">
        <v>97</v>
      </c>
      <c r="D11" s="182">
        <f>H51</f>
        <v>596048</v>
      </c>
      <c r="E11" s="182"/>
      <c r="F11" s="182">
        <f>I51</f>
        <v>391959</v>
      </c>
      <c r="G11" s="182"/>
      <c r="H11" s="106"/>
    </row>
    <row r="12" spans="1:11" s="66" customFormat="1" ht="24">
      <c r="C12" s="66" t="s">
        <v>98</v>
      </c>
      <c r="D12" s="181">
        <f>H93</f>
        <v>2963134</v>
      </c>
      <c r="E12" s="181"/>
      <c r="F12" s="181">
        <f>I93</f>
        <v>787282</v>
      </c>
      <c r="G12" s="181"/>
      <c r="H12" s="106"/>
    </row>
    <row r="13" spans="1:11" s="64" customFormat="1" ht="15" customHeight="1" thickBot="1">
      <c r="C13" s="67" t="s">
        <v>99</v>
      </c>
      <c r="D13" s="179">
        <f>SUM(D7:E12)</f>
        <v>3712065</v>
      </c>
      <c r="E13" s="179"/>
      <c r="F13" s="179">
        <f>SUM(F7:G12)</f>
        <v>1980057</v>
      </c>
      <c r="G13" s="179"/>
    </row>
    <row r="14" spans="1:11" s="23" customFormat="1" ht="10.8" thickTop="1">
      <c r="B14" s="24"/>
      <c r="C14" s="24"/>
    </row>
    <row r="15" spans="1:11" s="29" customFormat="1" ht="26.4">
      <c r="A15" s="108" t="s">
        <v>29</v>
      </c>
      <c r="B15" s="109" t="s">
        <v>100</v>
      </c>
      <c r="C15" s="109" t="s">
        <v>58</v>
      </c>
      <c r="D15" s="110" t="s">
        <v>59</v>
      </c>
      <c r="E15" s="109" t="s">
        <v>60</v>
      </c>
      <c r="F15" s="110" t="s">
        <v>61</v>
      </c>
      <c r="G15" s="110" t="s">
        <v>62</v>
      </c>
      <c r="H15" s="110" t="s">
        <v>63</v>
      </c>
      <c r="I15" s="110" t="s">
        <v>64</v>
      </c>
    </row>
    <row r="16" spans="1:11" s="114" customFormat="1" ht="66">
      <c r="A16" s="111">
        <v>1</v>
      </c>
      <c r="B16" s="112" t="s">
        <v>363</v>
      </c>
      <c r="C16" s="112" t="s">
        <v>364</v>
      </c>
      <c r="D16" s="113">
        <v>22</v>
      </c>
      <c r="E16" s="112" t="s">
        <v>365</v>
      </c>
      <c r="F16" s="160">
        <v>0</v>
      </c>
      <c r="G16" s="160">
        <v>3878</v>
      </c>
      <c r="H16" s="113">
        <f t="shared" ref="H16:H22" si="0">ROUND(D16*F16, 0)</f>
        <v>0</v>
      </c>
      <c r="I16" s="113">
        <f t="shared" ref="I16:I22" si="1">ROUND(D16*G16, 0)</f>
        <v>85316</v>
      </c>
      <c r="J16" s="112"/>
      <c r="K16" s="112"/>
    </row>
    <row r="17" spans="1:11" s="114" customFormat="1" ht="92.4">
      <c r="A17" s="111">
        <v>2</v>
      </c>
      <c r="B17" s="112" t="s">
        <v>366</v>
      </c>
      <c r="C17" s="112" t="s">
        <v>367</v>
      </c>
      <c r="D17" s="113">
        <v>16</v>
      </c>
      <c r="E17" s="112" t="s">
        <v>365</v>
      </c>
      <c r="F17" s="160">
        <v>0</v>
      </c>
      <c r="G17" s="160">
        <v>1931</v>
      </c>
      <c r="H17" s="113">
        <f t="shared" si="0"/>
        <v>0</v>
      </c>
      <c r="I17" s="113">
        <f t="shared" si="1"/>
        <v>30896</v>
      </c>
      <c r="J17" s="112"/>
      <c r="K17" s="112"/>
    </row>
    <row r="18" spans="1:11" s="114" customFormat="1" ht="79.2">
      <c r="A18" s="111">
        <v>3</v>
      </c>
      <c r="B18" s="112" t="s">
        <v>368</v>
      </c>
      <c r="C18" s="112" t="s">
        <v>369</v>
      </c>
      <c r="D18" s="113">
        <v>6</v>
      </c>
      <c r="E18" s="112" t="s">
        <v>365</v>
      </c>
      <c r="F18" s="160">
        <v>2978</v>
      </c>
      <c r="G18" s="160">
        <v>2352</v>
      </c>
      <c r="H18" s="113">
        <f t="shared" si="0"/>
        <v>17868</v>
      </c>
      <c r="I18" s="113">
        <f t="shared" si="1"/>
        <v>14112</v>
      </c>
      <c r="J18" s="112"/>
      <c r="K18" s="112"/>
    </row>
    <row r="19" spans="1:11" s="114" customFormat="1" ht="39.6">
      <c r="A19" s="111">
        <v>4</v>
      </c>
      <c r="B19" s="112" t="s">
        <v>370</v>
      </c>
      <c r="C19" s="112" t="s">
        <v>371</v>
      </c>
      <c r="D19" s="113">
        <v>20</v>
      </c>
      <c r="E19" s="112" t="s">
        <v>372</v>
      </c>
      <c r="F19" s="160">
        <v>0</v>
      </c>
      <c r="G19" s="160">
        <v>365</v>
      </c>
      <c r="H19" s="113">
        <f t="shared" si="0"/>
        <v>0</v>
      </c>
      <c r="I19" s="113">
        <f t="shared" si="1"/>
        <v>7300</v>
      </c>
      <c r="J19" s="112"/>
      <c r="K19" s="112"/>
    </row>
    <row r="20" spans="1:11" s="114" customFormat="1" ht="39.6">
      <c r="A20" s="111">
        <v>5</v>
      </c>
      <c r="B20" s="112" t="s">
        <v>373</v>
      </c>
      <c r="C20" s="112" t="s">
        <v>374</v>
      </c>
      <c r="D20" s="113">
        <v>22</v>
      </c>
      <c r="E20" s="112" t="s">
        <v>365</v>
      </c>
      <c r="F20" s="160">
        <v>7.9</v>
      </c>
      <c r="G20" s="160">
        <v>323</v>
      </c>
      <c r="H20" s="113">
        <f t="shared" si="0"/>
        <v>174</v>
      </c>
      <c r="I20" s="113">
        <f t="shared" si="1"/>
        <v>7106</v>
      </c>
      <c r="J20" s="112"/>
      <c r="K20" s="112"/>
    </row>
    <row r="21" spans="1:11" s="114" customFormat="1" ht="39.6">
      <c r="A21" s="111">
        <v>6</v>
      </c>
      <c r="B21" s="112" t="s">
        <v>375</v>
      </c>
      <c r="C21" s="112" t="s">
        <v>376</v>
      </c>
      <c r="D21" s="113">
        <v>6</v>
      </c>
      <c r="E21" s="112" t="s">
        <v>365</v>
      </c>
      <c r="F21" s="160">
        <v>0</v>
      </c>
      <c r="G21" s="160">
        <v>267</v>
      </c>
      <c r="H21" s="113">
        <f t="shared" si="0"/>
        <v>0</v>
      </c>
      <c r="I21" s="113">
        <f t="shared" si="1"/>
        <v>1602</v>
      </c>
      <c r="J21" s="112"/>
      <c r="K21" s="112"/>
    </row>
    <row r="22" spans="1:11" s="114" customFormat="1" ht="39.6">
      <c r="A22" s="111">
        <v>7</v>
      </c>
      <c r="B22" s="112" t="s">
        <v>377</v>
      </c>
      <c r="C22" s="112" t="s">
        <v>378</v>
      </c>
      <c r="D22" s="113">
        <v>16</v>
      </c>
      <c r="E22" s="112" t="s">
        <v>365</v>
      </c>
      <c r="F22" s="160">
        <v>0</v>
      </c>
      <c r="G22" s="160">
        <v>561</v>
      </c>
      <c r="H22" s="113">
        <f t="shared" si="0"/>
        <v>0</v>
      </c>
      <c r="I22" s="113">
        <f t="shared" si="1"/>
        <v>8976</v>
      </c>
      <c r="J22" s="112"/>
      <c r="K22" s="112"/>
    </row>
    <row r="23" spans="1:11" s="70" customFormat="1" ht="11.4">
      <c r="A23" s="74"/>
      <c r="B23" s="69"/>
      <c r="C23" s="69" t="s">
        <v>107</v>
      </c>
      <c r="D23" s="75"/>
      <c r="E23" s="69"/>
      <c r="F23" s="76"/>
      <c r="G23" s="76"/>
      <c r="H23" s="76">
        <f>ROUND(SUM(H16:H22),0)</f>
        <v>18042</v>
      </c>
      <c r="I23" s="76">
        <f>ROUND(SUM(I16:I22),0)</f>
        <v>155308</v>
      </c>
    </row>
    <row r="24" spans="1:11" s="70" customFormat="1" ht="11.4">
      <c r="A24" s="120"/>
      <c r="B24" s="64"/>
      <c r="C24" s="64"/>
      <c r="D24" s="121"/>
      <c r="E24" s="64"/>
      <c r="F24" s="122"/>
      <c r="G24" s="122"/>
      <c r="H24" s="122"/>
      <c r="I24" s="122"/>
    </row>
    <row r="25" spans="1:11" s="114" customFormat="1" ht="66">
      <c r="A25" s="111">
        <v>1</v>
      </c>
      <c r="B25" s="112" t="s">
        <v>101</v>
      </c>
      <c r="C25" s="112" t="s">
        <v>102</v>
      </c>
      <c r="D25" s="113">
        <v>13</v>
      </c>
      <c r="E25" s="112" t="s">
        <v>103</v>
      </c>
      <c r="F25" s="160">
        <v>299</v>
      </c>
      <c r="G25" s="160">
        <v>4568</v>
      </c>
      <c r="H25" s="113">
        <f>ROUND(D25*F25, 0)</f>
        <v>3887</v>
      </c>
      <c r="I25" s="113">
        <f>ROUND(D25*G25, 0)</f>
        <v>59384</v>
      </c>
      <c r="J25" s="112"/>
      <c r="K25" s="112"/>
    </row>
    <row r="26" spans="1:11" s="114" customFormat="1" ht="79.2">
      <c r="A26" s="111">
        <v>2</v>
      </c>
      <c r="B26" s="112" t="s">
        <v>109</v>
      </c>
      <c r="C26" s="112" t="s">
        <v>110</v>
      </c>
      <c r="D26" s="113">
        <v>13</v>
      </c>
      <c r="E26" s="112" t="s">
        <v>103</v>
      </c>
      <c r="F26" s="160">
        <v>958</v>
      </c>
      <c r="G26" s="160">
        <v>8663</v>
      </c>
      <c r="H26" s="113">
        <f>ROUND(D26*F26, 0)</f>
        <v>12454</v>
      </c>
      <c r="I26" s="113">
        <f>ROUND(D26*G26, 0)</f>
        <v>112619</v>
      </c>
      <c r="J26" s="112"/>
      <c r="K26" s="112"/>
    </row>
    <row r="27" spans="1:11" s="114" customFormat="1" ht="39.6">
      <c r="A27" s="111">
        <v>3</v>
      </c>
      <c r="B27" s="112" t="s">
        <v>113</v>
      </c>
      <c r="C27" s="112" t="s">
        <v>114</v>
      </c>
      <c r="D27" s="113">
        <v>5</v>
      </c>
      <c r="E27" s="112" t="s">
        <v>103</v>
      </c>
      <c r="F27" s="160">
        <v>0</v>
      </c>
      <c r="G27" s="160">
        <v>7665</v>
      </c>
      <c r="H27" s="113">
        <f>ROUND(D27*F27, 0)</f>
        <v>0</v>
      </c>
      <c r="I27" s="113">
        <f>ROUND(D27*G27, 0)</f>
        <v>38325</v>
      </c>
      <c r="J27" s="112"/>
      <c r="K27" s="112"/>
    </row>
    <row r="28" spans="1:11" s="114" customFormat="1" ht="26.4">
      <c r="A28" s="111">
        <v>4</v>
      </c>
      <c r="B28" s="112" t="s">
        <v>104</v>
      </c>
      <c r="C28" s="112" t="s">
        <v>105</v>
      </c>
      <c r="D28" s="113">
        <v>35</v>
      </c>
      <c r="E28" s="112" t="s">
        <v>106</v>
      </c>
      <c r="F28" s="160">
        <v>0</v>
      </c>
      <c r="G28" s="160">
        <v>788</v>
      </c>
      <c r="H28" s="113">
        <f>ROUND(D28*F28, 0)</f>
        <v>0</v>
      </c>
      <c r="I28" s="113">
        <f>ROUND(D28*G28, 0)</f>
        <v>27580</v>
      </c>
      <c r="J28" s="112"/>
      <c r="K28" s="112"/>
    </row>
    <row r="29" spans="1:11" s="70" customFormat="1" ht="11.4">
      <c r="A29" s="74"/>
      <c r="B29" s="69"/>
      <c r="C29" s="69" t="s">
        <v>107</v>
      </c>
      <c r="D29" s="75"/>
      <c r="E29" s="69"/>
      <c r="F29" s="76"/>
      <c r="G29" s="76"/>
      <c r="H29" s="76">
        <f>ROUND(SUM(H25:H28),0)</f>
        <v>16341</v>
      </c>
      <c r="I29" s="76">
        <f>ROUND(SUM(I25:I28),0)</f>
        <v>237908</v>
      </c>
    </row>
    <row r="30" spans="1:11" s="70" customFormat="1" ht="11.4">
      <c r="A30" s="120"/>
      <c r="B30" s="64"/>
      <c r="C30" s="64"/>
      <c r="D30" s="121"/>
      <c r="E30" s="64"/>
      <c r="F30" s="122"/>
      <c r="G30" s="122"/>
      <c r="H30" s="122"/>
      <c r="I30" s="122"/>
    </row>
    <row r="31" spans="1:11" s="114" customFormat="1" ht="92.4">
      <c r="A31" s="111">
        <v>1</v>
      </c>
      <c r="B31" s="112" t="s">
        <v>379</v>
      </c>
      <c r="C31" s="112" t="s">
        <v>380</v>
      </c>
      <c r="D31" s="113">
        <v>28</v>
      </c>
      <c r="E31" s="112" t="s">
        <v>106</v>
      </c>
      <c r="F31" s="160">
        <v>1250</v>
      </c>
      <c r="G31" s="160">
        <v>1750</v>
      </c>
      <c r="H31" s="113">
        <f>ROUND(D31*F31, 0)</f>
        <v>35000</v>
      </c>
      <c r="I31" s="113">
        <f>ROUND(D31*G31, 0)</f>
        <v>49000</v>
      </c>
      <c r="J31" s="112"/>
    </row>
    <row r="32" spans="1:11" s="114" customFormat="1" ht="39.6">
      <c r="A32" s="111">
        <v>2</v>
      </c>
      <c r="B32" s="112" t="s">
        <v>264</v>
      </c>
      <c r="C32" s="112" t="s">
        <v>381</v>
      </c>
      <c r="D32" s="113">
        <v>160</v>
      </c>
      <c r="E32" s="112" t="s">
        <v>106</v>
      </c>
      <c r="F32" s="160">
        <v>15</v>
      </c>
      <c r="G32" s="160">
        <v>945</v>
      </c>
      <c r="H32" s="113">
        <f>ROUND(D32*F32, 0)</f>
        <v>2400</v>
      </c>
      <c r="I32" s="113">
        <f>ROUND(D32*G32, 0)</f>
        <v>151200</v>
      </c>
      <c r="J32" s="112"/>
    </row>
    <row r="33" spans="1:11" ht="26.4">
      <c r="A33" s="124">
        <v>3</v>
      </c>
      <c r="B33" s="125" t="s">
        <v>382</v>
      </c>
      <c r="C33" s="125" t="s">
        <v>383</v>
      </c>
      <c r="D33" s="126">
        <v>160</v>
      </c>
      <c r="E33" s="125" t="s">
        <v>106</v>
      </c>
      <c r="F33" s="160">
        <v>45</v>
      </c>
      <c r="G33" s="160">
        <v>1050</v>
      </c>
      <c r="H33" s="126">
        <f>ROUND(D33*F33, 0)</f>
        <v>7200</v>
      </c>
      <c r="I33" s="126">
        <f>ROUND(D33*G33, 0)</f>
        <v>168000</v>
      </c>
      <c r="J33" s="31"/>
    </row>
    <row r="34" spans="1:11" s="70" customFormat="1" ht="11.4">
      <c r="A34" s="74"/>
      <c r="B34" s="69"/>
      <c r="C34" s="69" t="s">
        <v>107</v>
      </c>
      <c r="D34" s="75"/>
      <c r="E34" s="69"/>
      <c r="F34" s="76"/>
      <c r="G34" s="76"/>
      <c r="H34" s="76">
        <f>ROUND(SUM(H31:H33),0)</f>
        <v>44600</v>
      </c>
      <c r="I34" s="76">
        <f>ROUND(SUM(I31:I33),0)</f>
        <v>368200</v>
      </c>
    </row>
    <row r="35" spans="1:11" s="70" customFormat="1" ht="11.4">
      <c r="A35" s="78"/>
      <c r="D35" s="79"/>
      <c r="F35" s="79"/>
      <c r="G35" s="79"/>
      <c r="H35" s="79"/>
      <c r="I35" s="79"/>
    </row>
    <row r="36" spans="1:11" s="114" customFormat="1" ht="145.19999999999999">
      <c r="A36" s="111">
        <v>1</v>
      </c>
      <c r="B36" s="112" t="s">
        <v>266</v>
      </c>
      <c r="C36" s="112" t="s">
        <v>384</v>
      </c>
      <c r="D36" s="113">
        <v>60</v>
      </c>
      <c r="E36" s="112" t="s">
        <v>106</v>
      </c>
      <c r="F36" s="113">
        <v>365</v>
      </c>
      <c r="G36" s="113">
        <v>210</v>
      </c>
      <c r="H36" s="113">
        <f>ROUND(D36*F36, 0)</f>
        <v>21900</v>
      </c>
      <c r="I36" s="113">
        <f>ROUND(D36*G36, 0)</f>
        <v>12600</v>
      </c>
      <c r="J36" s="112"/>
      <c r="K36" s="112"/>
    </row>
    <row r="37" spans="1:11" s="114" customFormat="1" ht="145.19999999999999">
      <c r="A37" s="111">
        <v>2</v>
      </c>
      <c r="B37" s="112" t="s">
        <v>268</v>
      </c>
      <c r="C37" s="112" t="s">
        <v>385</v>
      </c>
      <c r="D37" s="113">
        <v>60</v>
      </c>
      <c r="E37" s="112" t="s">
        <v>106</v>
      </c>
      <c r="F37" s="113">
        <v>410</v>
      </c>
      <c r="G37" s="113">
        <v>210</v>
      </c>
      <c r="H37" s="113">
        <f>ROUND(D37*F37, 0)</f>
        <v>24600</v>
      </c>
      <c r="I37" s="113">
        <f>ROUND(D37*G37, 0)</f>
        <v>12600</v>
      </c>
      <c r="J37" s="112"/>
      <c r="K37" s="112"/>
    </row>
    <row r="38" spans="1:11" s="114" customFormat="1" ht="145.19999999999999">
      <c r="A38" s="111">
        <v>3</v>
      </c>
      <c r="B38" s="112" t="s">
        <v>270</v>
      </c>
      <c r="C38" s="112" t="s">
        <v>386</v>
      </c>
      <c r="D38" s="113">
        <v>40</v>
      </c>
      <c r="E38" s="112" t="s">
        <v>106</v>
      </c>
      <c r="F38" s="113">
        <v>685</v>
      </c>
      <c r="G38" s="113">
        <v>355</v>
      </c>
      <c r="H38" s="113">
        <f>ROUND(D38*F38, 0)</f>
        <v>27400</v>
      </c>
      <c r="I38" s="113">
        <f>ROUND(D38*G38, 0)</f>
        <v>14200</v>
      </c>
      <c r="J38" s="112"/>
      <c r="K38" s="112"/>
    </row>
    <row r="39" spans="1:11" s="70" customFormat="1" ht="12">
      <c r="A39" s="71"/>
      <c r="B39" s="68"/>
      <c r="C39" s="68"/>
      <c r="D39" s="72"/>
      <c r="E39" s="68"/>
      <c r="F39" s="73"/>
      <c r="G39" s="73"/>
      <c r="H39" s="73"/>
      <c r="I39" s="73"/>
    </row>
    <row r="40" spans="1:11" s="70" customFormat="1" ht="11.4">
      <c r="A40" s="74"/>
      <c r="B40" s="69"/>
      <c r="C40" s="69" t="s">
        <v>107</v>
      </c>
      <c r="D40" s="75"/>
      <c r="E40" s="69"/>
      <c r="F40" s="76"/>
      <c r="G40" s="76"/>
      <c r="H40" s="76">
        <f>SUM(H36:H39)</f>
        <v>73900</v>
      </c>
      <c r="I40" s="76">
        <f>SUM(I36:I39)</f>
        <v>39400</v>
      </c>
    </row>
    <row r="41" spans="1:11" s="70" customFormat="1" ht="11.4">
      <c r="A41" s="78"/>
      <c r="D41" s="79"/>
      <c r="F41" s="79"/>
      <c r="G41" s="79"/>
      <c r="H41" s="79"/>
      <c r="I41" s="79"/>
    </row>
    <row r="42" spans="1:11" s="114" customFormat="1" ht="132">
      <c r="A42" s="111">
        <v>1</v>
      </c>
      <c r="B42" s="112" t="s">
        <v>387</v>
      </c>
      <c r="C42" s="112" t="s">
        <v>388</v>
      </c>
      <c r="D42" s="113">
        <v>60</v>
      </c>
      <c r="E42" s="112" t="s">
        <v>106</v>
      </c>
      <c r="F42" s="113">
        <v>345</v>
      </c>
      <c r="G42" s="113">
        <v>510</v>
      </c>
      <c r="H42" s="113">
        <f t="shared" ref="H42:H49" si="2">ROUND(D42*F42, 0)</f>
        <v>20700</v>
      </c>
      <c r="I42" s="113">
        <f t="shared" ref="I42:I49" si="3">ROUND(D42*G42, 0)</f>
        <v>30600</v>
      </c>
      <c r="J42" s="112"/>
    </row>
    <row r="43" spans="1:11" s="114" customFormat="1" ht="132">
      <c r="A43" s="111">
        <v>2</v>
      </c>
      <c r="B43" s="112" t="s">
        <v>389</v>
      </c>
      <c r="C43" s="112" t="s">
        <v>390</v>
      </c>
      <c r="D43" s="113">
        <v>60</v>
      </c>
      <c r="E43" s="112" t="s">
        <v>106</v>
      </c>
      <c r="F43" s="113">
        <v>455</v>
      </c>
      <c r="G43" s="113">
        <v>510</v>
      </c>
      <c r="H43" s="113">
        <f t="shared" si="2"/>
        <v>27300</v>
      </c>
      <c r="I43" s="113">
        <f t="shared" si="3"/>
        <v>30600</v>
      </c>
      <c r="J43" s="112"/>
    </row>
    <row r="44" spans="1:11" s="114" customFormat="1" ht="132">
      <c r="A44" s="111">
        <v>3</v>
      </c>
      <c r="B44" s="112" t="s">
        <v>391</v>
      </c>
      <c r="C44" s="112" t="s">
        <v>392</v>
      </c>
      <c r="D44" s="113">
        <v>40</v>
      </c>
      <c r="E44" s="112" t="s">
        <v>106</v>
      </c>
      <c r="F44" s="113">
        <v>988</v>
      </c>
      <c r="G44" s="113">
        <v>510</v>
      </c>
      <c r="H44" s="113">
        <f t="shared" si="2"/>
        <v>39520</v>
      </c>
      <c r="I44" s="113">
        <f t="shared" si="3"/>
        <v>20400</v>
      </c>
      <c r="J44" s="112"/>
    </row>
    <row r="45" spans="1:11" s="114" customFormat="1" ht="145.19999999999999">
      <c r="A45" s="111">
        <v>4</v>
      </c>
      <c r="B45" s="112" t="s">
        <v>393</v>
      </c>
      <c r="C45" s="112" t="s">
        <v>394</v>
      </c>
      <c r="D45" s="113">
        <v>6</v>
      </c>
      <c r="E45" s="112" t="s">
        <v>106</v>
      </c>
      <c r="F45" s="113">
        <v>755</v>
      </c>
      <c r="G45" s="113">
        <v>510</v>
      </c>
      <c r="H45" s="113">
        <f t="shared" si="2"/>
        <v>4530</v>
      </c>
      <c r="I45" s="113">
        <f t="shared" si="3"/>
        <v>3060</v>
      </c>
      <c r="J45" s="112"/>
    </row>
    <row r="46" spans="1:11" s="114" customFormat="1" ht="145.19999999999999">
      <c r="A46" s="111">
        <v>5</v>
      </c>
      <c r="B46" s="112" t="s">
        <v>395</v>
      </c>
      <c r="C46" s="112" t="s">
        <v>396</v>
      </c>
      <c r="D46" s="113">
        <v>4</v>
      </c>
      <c r="E46" s="112" t="s">
        <v>106</v>
      </c>
      <c r="F46" s="160">
        <v>6367</v>
      </c>
      <c r="G46" s="160">
        <v>2415</v>
      </c>
      <c r="H46" s="113">
        <f t="shared" si="2"/>
        <v>25468</v>
      </c>
      <c r="I46" s="113">
        <f t="shared" si="3"/>
        <v>9660</v>
      </c>
      <c r="J46" s="112"/>
    </row>
    <row r="47" spans="1:11" s="114" customFormat="1" ht="145.19999999999999">
      <c r="A47" s="111">
        <v>6</v>
      </c>
      <c r="B47" s="112" t="s">
        <v>397</v>
      </c>
      <c r="C47" s="112" t="s">
        <v>398</v>
      </c>
      <c r="D47" s="113">
        <v>20</v>
      </c>
      <c r="E47" s="112" t="s">
        <v>106</v>
      </c>
      <c r="F47" s="160">
        <v>5479</v>
      </c>
      <c r="G47" s="160">
        <v>2520</v>
      </c>
      <c r="H47" s="113">
        <f t="shared" si="2"/>
        <v>109580</v>
      </c>
      <c r="I47" s="113">
        <f t="shared" si="3"/>
        <v>50400</v>
      </c>
      <c r="J47" s="112"/>
    </row>
    <row r="48" spans="1:11" s="114" customFormat="1" ht="118.8">
      <c r="A48" s="111">
        <v>7</v>
      </c>
      <c r="B48" s="112" t="s">
        <v>399</v>
      </c>
      <c r="C48" s="112" t="s">
        <v>400</v>
      </c>
      <c r="D48" s="113">
        <v>20</v>
      </c>
      <c r="E48" s="112" t="s">
        <v>106</v>
      </c>
      <c r="F48" s="160">
        <v>5231</v>
      </c>
      <c r="G48" s="160">
        <v>4305</v>
      </c>
      <c r="H48" s="113">
        <f t="shared" si="2"/>
        <v>104620</v>
      </c>
      <c r="I48" s="113">
        <f t="shared" si="3"/>
        <v>86100</v>
      </c>
      <c r="J48" s="112"/>
    </row>
    <row r="49" spans="1:10" s="114" customFormat="1" ht="118.8">
      <c r="A49" s="111">
        <v>8</v>
      </c>
      <c r="B49" s="112" t="s">
        <v>401</v>
      </c>
      <c r="C49" s="112" t="s">
        <v>402</v>
      </c>
      <c r="D49" s="113">
        <v>33</v>
      </c>
      <c r="E49" s="112" t="s">
        <v>106</v>
      </c>
      <c r="F49" s="160">
        <v>8010</v>
      </c>
      <c r="G49" s="160">
        <v>4883</v>
      </c>
      <c r="H49" s="113">
        <f t="shared" si="2"/>
        <v>264330</v>
      </c>
      <c r="I49" s="113">
        <f t="shared" si="3"/>
        <v>161139</v>
      </c>
      <c r="J49" s="112"/>
    </row>
    <row r="50" spans="1:10" s="70" customFormat="1">
      <c r="A50" s="71"/>
      <c r="B50" s="68"/>
      <c r="C50" s="68"/>
      <c r="D50" s="32"/>
      <c r="E50" s="68"/>
      <c r="F50" s="73"/>
      <c r="G50" s="73"/>
      <c r="H50" s="73"/>
      <c r="I50" s="73"/>
    </row>
    <row r="51" spans="1:10" s="70" customFormat="1" ht="11.4">
      <c r="A51" s="74"/>
      <c r="B51" s="69"/>
      <c r="C51" s="69" t="s">
        <v>107</v>
      </c>
      <c r="D51" s="75"/>
      <c r="E51" s="69"/>
      <c r="F51" s="76"/>
      <c r="G51" s="76"/>
      <c r="H51" s="76">
        <f>SUM(H42:H50)</f>
        <v>596048</v>
      </c>
      <c r="I51" s="76">
        <f>SUM(I42:I50)</f>
        <v>391959</v>
      </c>
    </row>
    <row r="52" spans="1:10" s="70" customFormat="1" ht="11.4">
      <c r="A52" s="78"/>
      <c r="D52" s="79"/>
      <c r="F52" s="79"/>
      <c r="G52" s="79"/>
      <c r="H52" s="79"/>
      <c r="I52" s="79"/>
    </row>
    <row r="53" spans="1:10" s="114" customFormat="1" ht="105.6">
      <c r="A53" s="111">
        <v>1</v>
      </c>
      <c r="B53" s="112" t="s">
        <v>403</v>
      </c>
      <c r="C53" s="112" t="s">
        <v>404</v>
      </c>
      <c r="D53" s="113">
        <v>3</v>
      </c>
      <c r="E53" s="112" t="s">
        <v>103</v>
      </c>
      <c r="F53" s="113">
        <v>6114</v>
      </c>
      <c r="G53" s="113">
        <v>2555</v>
      </c>
      <c r="H53" s="113">
        <f t="shared" ref="H53:H92" si="4">ROUND(D53*F53, 0)</f>
        <v>18342</v>
      </c>
      <c r="I53" s="113">
        <f t="shared" ref="I53:I92" si="5">ROUND(D53*G53, 0)</f>
        <v>7665</v>
      </c>
      <c r="J53" s="112"/>
    </row>
    <row r="54" spans="1:10" s="114" customFormat="1" ht="118.8">
      <c r="A54" s="111">
        <v>2</v>
      </c>
      <c r="B54" s="112" t="s">
        <v>405</v>
      </c>
      <c r="C54" s="112" t="s">
        <v>406</v>
      </c>
      <c r="D54" s="113">
        <v>1</v>
      </c>
      <c r="E54" s="112" t="s">
        <v>103</v>
      </c>
      <c r="F54" s="160">
        <v>2677</v>
      </c>
      <c r="G54" s="160">
        <v>1943</v>
      </c>
      <c r="H54" s="113">
        <f t="shared" si="4"/>
        <v>2677</v>
      </c>
      <c r="I54" s="113">
        <f t="shared" si="5"/>
        <v>1943</v>
      </c>
      <c r="J54" s="112"/>
    </row>
    <row r="55" spans="1:10" s="114" customFormat="1" ht="118.8">
      <c r="A55" s="111">
        <v>3</v>
      </c>
      <c r="B55" s="112" t="s">
        <v>407</v>
      </c>
      <c r="C55" s="112" t="s">
        <v>408</v>
      </c>
      <c r="D55" s="113">
        <v>27</v>
      </c>
      <c r="E55" s="112" t="s">
        <v>103</v>
      </c>
      <c r="F55" s="160">
        <v>866</v>
      </c>
      <c r="G55" s="160">
        <v>2783</v>
      </c>
      <c r="H55" s="113">
        <f t="shared" si="4"/>
        <v>23382</v>
      </c>
      <c r="I55" s="113">
        <f t="shared" si="5"/>
        <v>75141</v>
      </c>
      <c r="J55" s="112"/>
    </row>
    <row r="56" spans="1:10" s="114" customFormat="1" ht="105.6">
      <c r="A56" s="111">
        <v>4</v>
      </c>
      <c r="B56" s="112" t="s">
        <v>409</v>
      </c>
      <c r="C56" s="112" t="s">
        <v>410</v>
      </c>
      <c r="D56" s="113">
        <v>1</v>
      </c>
      <c r="E56" s="112" t="s">
        <v>103</v>
      </c>
      <c r="F56" s="113">
        <v>1220</v>
      </c>
      <c r="G56" s="113">
        <v>995</v>
      </c>
      <c r="H56" s="113">
        <f t="shared" si="4"/>
        <v>1220</v>
      </c>
      <c r="I56" s="113">
        <f t="shared" si="5"/>
        <v>995</v>
      </c>
      <c r="J56" s="112"/>
    </row>
    <row r="57" spans="1:10" s="114" customFormat="1" ht="118.8">
      <c r="A57" s="111">
        <v>5</v>
      </c>
      <c r="B57" s="112" t="s">
        <v>411</v>
      </c>
      <c r="C57" s="112" t="s">
        <v>412</v>
      </c>
      <c r="D57" s="113">
        <v>3</v>
      </c>
      <c r="E57" s="112" t="s">
        <v>103</v>
      </c>
      <c r="F57" s="160">
        <v>19380</v>
      </c>
      <c r="G57" s="160">
        <v>2783</v>
      </c>
      <c r="H57" s="113">
        <f t="shared" si="4"/>
        <v>58140</v>
      </c>
      <c r="I57" s="113">
        <f t="shared" si="5"/>
        <v>8349</v>
      </c>
      <c r="J57" s="112"/>
    </row>
    <row r="58" spans="1:10" s="114" customFormat="1" ht="132">
      <c r="A58" s="111">
        <v>6</v>
      </c>
      <c r="B58" s="112" t="s">
        <v>413</v>
      </c>
      <c r="C58" s="112" t="s">
        <v>414</v>
      </c>
      <c r="D58" s="113">
        <v>3</v>
      </c>
      <c r="E58" s="112" t="s">
        <v>103</v>
      </c>
      <c r="F58" s="160">
        <v>8585</v>
      </c>
      <c r="G58" s="160">
        <v>2783</v>
      </c>
      <c r="H58" s="113">
        <f t="shared" si="4"/>
        <v>25755</v>
      </c>
      <c r="I58" s="113">
        <f t="shared" si="5"/>
        <v>8349</v>
      </c>
      <c r="J58" s="112"/>
    </row>
    <row r="59" spans="1:10" s="114" customFormat="1" ht="105.6">
      <c r="A59" s="111">
        <v>7</v>
      </c>
      <c r="B59" s="112" t="s">
        <v>415</v>
      </c>
      <c r="C59" s="112" t="s">
        <v>416</v>
      </c>
      <c r="D59" s="113">
        <v>3</v>
      </c>
      <c r="E59" s="112" t="s">
        <v>103</v>
      </c>
      <c r="F59" s="160">
        <v>2362</v>
      </c>
      <c r="G59" s="160">
        <v>2783</v>
      </c>
      <c r="H59" s="113">
        <f t="shared" si="4"/>
        <v>7086</v>
      </c>
      <c r="I59" s="113">
        <f t="shared" si="5"/>
        <v>8349</v>
      </c>
      <c r="J59" s="112"/>
    </row>
    <row r="60" spans="1:10" s="114" customFormat="1" ht="118.8">
      <c r="A60" s="111">
        <v>8</v>
      </c>
      <c r="B60" s="112" t="s">
        <v>340</v>
      </c>
      <c r="C60" s="112" t="s">
        <v>417</v>
      </c>
      <c r="D60" s="113">
        <v>8</v>
      </c>
      <c r="E60" s="112" t="s">
        <v>103</v>
      </c>
      <c r="F60" s="160">
        <v>1653</v>
      </c>
      <c r="G60" s="160">
        <v>2783</v>
      </c>
      <c r="H60" s="113">
        <f t="shared" si="4"/>
        <v>13224</v>
      </c>
      <c r="I60" s="113">
        <f t="shared" si="5"/>
        <v>22264</v>
      </c>
      <c r="J60" s="112"/>
    </row>
    <row r="61" spans="1:10" s="114" customFormat="1" ht="79.2">
      <c r="A61" s="111">
        <v>9</v>
      </c>
      <c r="B61" s="112" t="s">
        <v>418</v>
      </c>
      <c r="C61" s="112" t="s">
        <v>419</v>
      </c>
      <c r="D61" s="113">
        <v>3</v>
      </c>
      <c r="E61" s="112" t="s">
        <v>103</v>
      </c>
      <c r="F61" s="160">
        <v>1533</v>
      </c>
      <c r="G61" s="160">
        <v>2783</v>
      </c>
      <c r="H61" s="113">
        <f t="shared" si="4"/>
        <v>4599</v>
      </c>
      <c r="I61" s="113">
        <f t="shared" si="5"/>
        <v>8349</v>
      </c>
      <c r="J61" s="112"/>
    </row>
    <row r="62" spans="1:10" s="114" customFormat="1" ht="118.8">
      <c r="A62" s="111">
        <v>10</v>
      </c>
      <c r="B62" s="112" t="s">
        <v>420</v>
      </c>
      <c r="C62" s="112" t="s">
        <v>421</v>
      </c>
      <c r="D62" s="113">
        <v>3</v>
      </c>
      <c r="E62" s="112" t="s">
        <v>103</v>
      </c>
      <c r="F62" s="160">
        <v>21102</v>
      </c>
      <c r="G62" s="160">
        <v>3045</v>
      </c>
      <c r="H62" s="113">
        <f t="shared" si="4"/>
        <v>63306</v>
      </c>
      <c r="I62" s="113">
        <f t="shared" si="5"/>
        <v>9135</v>
      </c>
      <c r="J62" s="112"/>
    </row>
    <row r="63" spans="1:10" s="114" customFormat="1" ht="66">
      <c r="A63" s="111">
        <v>11</v>
      </c>
      <c r="B63" s="112" t="s">
        <v>115</v>
      </c>
      <c r="C63" s="112" t="s">
        <v>422</v>
      </c>
      <c r="D63" s="113">
        <v>2</v>
      </c>
      <c r="E63" s="112" t="s">
        <v>103</v>
      </c>
      <c r="F63" s="160">
        <v>268889</v>
      </c>
      <c r="G63" s="160">
        <v>32554</v>
      </c>
      <c r="H63" s="113">
        <f t="shared" si="4"/>
        <v>537778</v>
      </c>
      <c r="I63" s="113">
        <f t="shared" si="5"/>
        <v>65108</v>
      </c>
      <c r="J63" s="112"/>
    </row>
    <row r="64" spans="1:10" s="114" customFormat="1" ht="118.8">
      <c r="A64" s="111">
        <v>12</v>
      </c>
      <c r="B64" s="112" t="s">
        <v>423</v>
      </c>
      <c r="C64" s="112" t="s">
        <v>424</v>
      </c>
      <c r="D64" s="113">
        <v>3</v>
      </c>
      <c r="E64" s="112" t="s">
        <v>103</v>
      </c>
      <c r="F64" s="160">
        <v>4015</v>
      </c>
      <c r="G64" s="160">
        <v>3833</v>
      </c>
      <c r="H64" s="113">
        <f t="shared" si="4"/>
        <v>12045</v>
      </c>
      <c r="I64" s="113">
        <f t="shared" si="5"/>
        <v>11499</v>
      </c>
      <c r="J64" s="112"/>
    </row>
    <row r="65" spans="1:10" s="114" customFormat="1" ht="79.2">
      <c r="A65" s="111">
        <v>13</v>
      </c>
      <c r="B65" s="112" t="s">
        <v>425</v>
      </c>
      <c r="C65" s="112" t="s">
        <v>426</v>
      </c>
      <c r="D65" s="113">
        <v>4</v>
      </c>
      <c r="E65" s="112" t="s">
        <v>103</v>
      </c>
      <c r="F65" s="160">
        <v>4998</v>
      </c>
      <c r="G65" s="160">
        <v>2678</v>
      </c>
      <c r="H65" s="113">
        <f t="shared" si="4"/>
        <v>19992</v>
      </c>
      <c r="I65" s="113">
        <f t="shared" si="5"/>
        <v>10712</v>
      </c>
      <c r="J65" s="112"/>
    </row>
    <row r="66" spans="1:10" s="114" customFormat="1" ht="66">
      <c r="A66" s="111">
        <v>14</v>
      </c>
      <c r="B66" s="112" t="s">
        <v>427</v>
      </c>
      <c r="C66" s="112" t="s">
        <v>428</v>
      </c>
      <c r="D66" s="113">
        <v>1</v>
      </c>
      <c r="E66" s="112" t="s">
        <v>103</v>
      </c>
      <c r="F66" s="160">
        <v>492180</v>
      </c>
      <c r="G66" s="160">
        <v>3465</v>
      </c>
      <c r="H66" s="113">
        <f t="shared" si="4"/>
        <v>492180</v>
      </c>
      <c r="I66" s="113">
        <f t="shared" si="5"/>
        <v>3465</v>
      </c>
      <c r="J66" s="112"/>
    </row>
    <row r="67" spans="1:10" s="114" customFormat="1" ht="105.6">
      <c r="A67" s="111">
        <v>15</v>
      </c>
      <c r="B67" s="112" t="s">
        <v>429</v>
      </c>
      <c r="C67" s="112" t="s">
        <v>430</v>
      </c>
      <c r="D67" s="113">
        <v>1</v>
      </c>
      <c r="E67" s="112" t="s">
        <v>103</v>
      </c>
      <c r="F67" s="160">
        <v>33560</v>
      </c>
      <c r="G67" s="160">
        <v>8950</v>
      </c>
      <c r="H67" s="113">
        <f t="shared" si="4"/>
        <v>33560</v>
      </c>
      <c r="I67" s="113">
        <f t="shared" si="5"/>
        <v>8950</v>
      </c>
      <c r="J67" s="112"/>
    </row>
    <row r="68" spans="1:10" s="114" customFormat="1" ht="105.6">
      <c r="A68" s="111">
        <v>16</v>
      </c>
      <c r="B68" s="112" t="s">
        <v>431</v>
      </c>
      <c r="C68" s="112" t="s">
        <v>432</v>
      </c>
      <c r="D68" s="113">
        <v>1</v>
      </c>
      <c r="E68" s="112" t="s">
        <v>103</v>
      </c>
      <c r="F68" s="160">
        <v>12590</v>
      </c>
      <c r="G68" s="160">
        <v>2625</v>
      </c>
      <c r="H68" s="113">
        <f t="shared" si="4"/>
        <v>12590</v>
      </c>
      <c r="I68" s="113">
        <f t="shared" si="5"/>
        <v>2625</v>
      </c>
      <c r="J68" s="112"/>
    </row>
    <row r="69" spans="1:10" s="114" customFormat="1" ht="92.4">
      <c r="A69" s="111">
        <v>17</v>
      </c>
      <c r="B69" s="112" t="s">
        <v>433</v>
      </c>
      <c r="C69" s="112" t="s">
        <v>434</v>
      </c>
      <c r="D69" s="113">
        <v>2</v>
      </c>
      <c r="E69" s="112" t="s">
        <v>103</v>
      </c>
      <c r="F69" s="160">
        <v>18676</v>
      </c>
      <c r="G69" s="160">
        <v>10395</v>
      </c>
      <c r="H69" s="113">
        <f t="shared" si="4"/>
        <v>37352</v>
      </c>
      <c r="I69" s="113">
        <f t="shared" si="5"/>
        <v>20790</v>
      </c>
      <c r="J69" s="112"/>
    </row>
    <row r="70" spans="1:10" s="114" customFormat="1" ht="105.6">
      <c r="A70" s="111">
        <v>18</v>
      </c>
      <c r="B70" s="112" t="s">
        <v>116</v>
      </c>
      <c r="C70" s="112" t="s">
        <v>435</v>
      </c>
      <c r="D70" s="113">
        <v>7</v>
      </c>
      <c r="E70" s="112" t="s">
        <v>103</v>
      </c>
      <c r="F70" s="160">
        <v>14390</v>
      </c>
      <c r="G70" s="160">
        <v>5600</v>
      </c>
      <c r="H70" s="113">
        <f t="shared" si="4"/>
        <v>100730</v>
      </c>
      <c r="I70" s="113">
        <f t="shared" si="5"/>
        <v>39200</v>
      </c>
      <c r="J70" s="112"/>
    </row>
    <row r="71" spans="1:10" s="114" customFormat="1" ht="92.4">
      <c r="A71" s="111">
        <v>19</v>
      </c>
      <c r="B71" s="112" t="s">
        <v>436</v>
      </c>
      <c r="C71" s="112" t="s">
        <v>437</v>
      </c>
      <c r="D71" s="113">
        <v>3</v>
      </c>
      <c r="E71" s="112" t="s">
        <v>103</v>
      </c>
      <c r="F71" s="160">
        <v>15080</v>
      </c>
      <c r="G71" s="160">
        <v>8925</v>
      </c>
      <c r="H71" s="113">
        <f t="shared" si="4"/>
        <v>45240</v>
      </c>
      <c r="I71" s="113">
        <f t="shared" si="5"/>
        <v>26775</v>
      </c>
      <c r="J71" s="112"/>
    </row>
    <row r="72" spans="1:10" s="114" customFormat="1" ht="105.6">
      <c r="A72" s="111">
        <v>20</v>
      </c>
      <c r="B72" s="112" t="s">
        <v>438</v>
      </c>
      <c r="C72" s="112" t="s">
        <v>439</v>
      </c>
      <c r="D72" s="113">
        <v>1</v>
      </c>
      <c r="E72" s="112" t="s">
        <v>103</v>
      </c>
      <c r="F72" s="160">
        <v>32200</v>
      </c>
      <c r="G72" s="160">
        <v>8860</v>
      </c>
      <c r="H72" s="113">
        <f t="shared" si="4"/>
        <v>32200</v>
      </c>
      <c r="I72" s="113">
        <f t="shared" si="5"/>
        <v>8860</v>
      </c>
      <c r="J72" s="112"/>
    </row>
    <row r="73" spans="1:10" s="114" customFormat="1" ht="66">
      <c r="A73" s="111">
        <v>21</v>
      </c>
      <c r="B73" s="112" t="s">
        <v>440</v>
      </c>
      <c r="C73" s="112" t="s">
        <v>441</v>
      </c>
      <c r="D73" s="113">
        <v>6</v>
      </c>
      <c r="E73" s="112" t="s">
        <v>103</v>
      </c>
      <c r="F73" s="160">
        <v>21900</v>
      </c>
      <c r="G73" s="160">
        <v>8500</v>
      </c>
      <c r="H73" s="113">
        <f t="shared" si="4"/>
        <v>131400</v>
      </c>
      <c r="I73" s="113">
        <f t="shared" si="5"/>
        <v>51000</v>
      </c>
      <c r="J73" s="112"/>
    </row>
    <row r="74" spans="1:10" s="114" customFormat="1" ht="79.2">
      <c r="A74" s="111">
        <v>22</v>
      </c>
      <c r="B74" s="112" t="s">
        <v>442</v>
      </c>
      <c r="C74" s="112" t="s">
        <v>443</v>
      </c>
      <c r="D74" s="113">
        <v>4</v>
      </c>
      <c r="E74" s="112" t="s">
        <v>103</v>
      </c>
      <c r="F74" s="160">
        <v>32100</v>
      </c>
      <c r="G74" s="160">
        <v>8500</v>
      </c>
      <c r="H74" s="113">
        <f t="shared" si="4"/>
        <v>128400</v>
      </c>
      <c r="I74" s="113">
        <f t="shared" si="5"/>
        <v>34000</v>
      </c>
      <c r="J74" s="112"/>
    </row>
    <row r="75" spans="1:10" s="114" customFormat="1" ht="66">
      <c r="A75" s="111">
        <v>23</v>
      </c>
      <c r="B75" s="112" t="s">
        <v>444</v>
      </c>
      <c r="C75" s="112" t="s">
        <v>445</v>
      </c>
      <c r="D75" s="113">
        <v>9</v>
      </c>
      <c r="E75" s="112" t="s">
        <v>103</v>
      </c>
      <c r="F75" s="160">
        <v>3934</v>
      </c>
      <c r="G75" s="160">
        <v>3255</v>
      </c>
      <c r="H75" s="113">
        <f t="shared" si="4"/>
        <v>35406</v>
      </c>
      <c r="I75" s="113">
        <f t="shared" si="5"/>
        <v>29295</v>
      </c>
      <c r="J75" s="112"/>
    </row>
    <row r="76" spans="1:10" s="114" customFormat="1" ht="52.8">
      <c r="A76" s="111">
        <v>24</v>
      </c>
      <c r="B76" s="112" t="s">
        <v>446</v>
      </c>
      <c r="C76" s="112" t="s">
        <v>447</v>
      </c>
      <c r="D76" s="113">
        <v>5</v>
      </c>
      <c r="E76" s="112" t="s">
        <v>103</v>
      </c>
      <c r="F76" s="160">
        <v>6860</v>
      </c>
      <c r="G76" s="160">
        <v>2980</v>
      </c>
      <c r="H76" s="113">
        <f t="shared" si="4"/>
        <v>34300</v>
      </c>
      <c r="I76" s="113">
        <f t="shared" si="5"/>
        <v>14900</v>
      </c>
      <c r="J76" s="112"/>
    </row>
    <row r="77" spans="1:10" s="114" customFormat="1" ht="39.6">
      <c r="A77" s="111">
        <v>25</v>
      </c>
      <c r="B77" s="112" t="s">
        <v>448</v>
      </c>
      <c r="C77" s="112" t="s">
        <v>449</v>
      </c>
      <c r="D77" s="113">
        <v>3</v>
      </c>
      <c r="E77" s="112" t="s">
        <v>103</v>
      </c>
      <c r="F77" s="160">
        <v>8850</v>
      </c>
      <c r="G77" s="160">
        <v>2888</v>
      </c>
      <c r="H77" s="113">
        <f t="shared" si="4"/>
        <v>26550</v>
      </c>
      <c r="I77" s="113">
        <f t="shared" si="5"/>
        <v>8664</v>
      </c>
      <c r="J77" s="112"/>
    </row>
    <row r="78" spans="1:10" s="114" customFormat="1" ht="66">
      <c r="A78" s="111">
        <v>26</v>
      </c>
      <c r="B78" s="112" t="s">
        <v>450</v>
      </c>
      <c r="C78" s="112" t="s">
        <v>451</v>
      </c>
      <c r="D78" s="113">
        <v>8</v>
      </c>
      <c r="E78" s="112" t="s">
        <v>103</v>
      </c>
      <c r="F78" s="160">
        <v>22300</v>
      </c>
      <c r="G78" s="160">
        <v>2980</v>
      </c>
      <c r="H78" s="113">
        <f t="shared" si="4"/>
        <v>178400</v>
      </c>
      <c r="I78" s="113">
        <f t="shared" si="5"/>
        <v>23840</v>
      </c>
      <c r="J78" s="112"/>
    </row>
    <row r="79" spans="1:10" s="114" customFormat="1" ht="52.8">
      <c r="A79" s="111">
        <v>27</v>
      </c>
      <c r="B79" s="112" t="s">
        <v>452</v>
      </c>
      <c r="C79" s="112" t="s">
        <v>453</v>
      </c>
      <c r="D79" s="113">
        <v>8</v>
      </c>
      <c r="E79" s="112" t="s">
        <v>103</v>
      </c>
      <c r="F79" s="160">
        <v>13650</v>
      </c>
      <c r="G79" s="160">
        <v>1155</v>
      </c>
      <c r="H79" s="113">
        <f t="shared" si="4"/>
        <v>109200</v>
      </c>
      <c r="I79" s="113">
        <f t="shared" si="5"/>
        <v>9240</v>
      </c>
      <c r="J79" s="112"/>
    </row>
    <row r="80" spans="1:10" s="114" customFormat="1" ht="92.4">
      <c r="A80" s="111">
        <v>28</v>
      </c>
      <c r="B80" s="112" t="s">
        <v>313</v>
      </c>
      <c r="C80" s="112" t="s">
        <v>454</v>
      </c>
      <c r="D80" s="113">
        <v>1</v>
      </c>
      <c r="E80" s="112" t="s">
        <v>103</v>
      </c>
      <c r="F80" s="160">
        <v>83780</v>
      </c>
      <c r="G80" s="160">
        <v>8500</v>
      </c>
      <c r="H80" s="113">
        <f t="shared" si="4"/>
        <v>83780</v>
      </c>
      <c r="I80" s="113">
        <f t="shared" si="5"/>
        <v>8500</v>
      </c>
      <c r="J80" s="112"/>
    </row>
    <row r="81" spans="1:10" s="114" customFormat="1" ht="52.8">
      <c r="A81" s="111">
        <v>29</v>
      </c>
      <c r="B81" s="112" t="s">
        <v>349</v>
      </c>
      <c r="C81" s="112" t="s">
        <v>455</v>
      </c>
      <c r="D81" s="113">
        <v>1</v>
      </c>
      <c r="E81" s="112" t="s">
        <v>103</v>
      </c>
      <c r="F81" s="160">
        <v>86500</v>
      </c>
      <c r="G81" s="160">
        <v>6500</v>
      </c>
      <c r="H81" s="113">
        <f t="shared" si="4"/>
        <v>86500</v>
      </c>
      <c r="I81" s="113">
        <f t="shared" si="5"/>
        <v>6500</v>
      </c>
      <c r="J81" s="112"/>
    </row>
    <row r="82" spans="1:10" s="114" customFormat="1" ht="52.8">
      <c r="A82" s="111">
        <v>30</v>
      </c>
      <c r="B82" s="112" t="s">
        <v>351</v>
      </c>
      <c r="C82" s="112" t="s">
        <v>456</v>
      </c>
      <c r="D82" s="113">
        <v>2</v>
      </c>
      <c r="E82" s="112" t="s">
        <v>103</v>
      </c>
      <c r="F82" s="160">
        <v>45900</v>
      </c>
      <c r="G82" s="160">
        <v>6500</v>
      </c>
      <c r="H82" s="113">
        <f t="shared" si="4"/>
        <v>91800</v>
      </c>
      <c r="I82" s="113">
        <f t="shared" si="5"/>
        <v>13000</v>
      </c>
      <c r="J82" s="112"/>
    </row>
    <row r="83" spans="1:10" s="114" customFormat="1" ht="52.8">
      <c r="A83" s="111">
        <v>31</v>
      </c>
      <c r="B83" s="112" t="s">
        <v>353</v>
      </c>
      <c r="C83" s="112" t="s">
        <v>457</v>
      </c>
      <c r="D83" s="113">
        <v>1</v>
      </c>
      <c r="E83" s="112" t="s">
        <v>315</v>
      </c>
      <c r="F83" s="160">
        <v>110100</v>
      </c>
      <c r="G83" s="160">
        <v>8900</v>
      </c>
      <c r="H83" s="113">
        <f t="shared" si="4"/>
        <v>110100</v>
      </c>
      <c r="I83" s="113">
        <f t="shared" si="5"/>
        <v>8900</v>
      </c>
      <c r="J83" s="112"/>
    </row>
    <row r="84" spans="1:10" s="114" customFormat="1" ht="52.8">
      <c r="A84" s="111">
        <v>32</v>
      </c>
      <c r="B84" s="112" t="s">
        <v>355</v>
      </c>
      <c r="C84" s="112" t="s">
        <v>458</v>
      </c>
      <c r="D84" s="113">
        <v>1</v>
      </c>
      <c r="E84" s="112" t="s">
        <v>315</v>
      </c>
      <c r="F84" s="160">
        <v>0</v>
      </c>
      <c r="G84" s="160">
        <v>68900</v>
      </c>
      <c r="H84" s="113">
        <f t="shared" si="4"/>
        <v>0</v>
      </c>
      <c r="I84" s="113">
        <f t="shared" si="5"/>
        <v>68900</v>
      </c>
      <c r="J84" s="112"/>
    </row>
    <row r="85" spans="1:10" s="114" customFormat="1" ht="52.8">
      <c r="A85" s="111">
        <v>33</v>
      </c>
      <c r="B85" s="112" t="s">
        <v>357</v>
      </c>
      <c r="C85" s="112" t="s">
        <v>459</v>
      </c>
      <c r="D85" s="113">
        <v>5</v>
      </c>
      <c r="E85" s="112" t="s">
        <v>103</v>
      </c>
      <c r="F85" s="160">
        <v>25400</v>
      </c>
      <c r="G85" s="160">
        <v>6600</v>
      </c>
      <c r="H85" s="113">
        <f t="shared" si="4"/>
        <v>127000</v>
      </c>
      <c r="I85" s="113">
        <f t="shared" si="5"/>
        <v>33000</v>
      </c>
      <c r="J85" s="112"/>
    </row>
    <row r="86" spans="1:10" s="114" customFormat="1" ht="52.8">
      <c r="A86" s="111">
        <v>34</v>
      </c>
      <c r="B86" s="112" t="s">
        <v>359</v>
      </c>
      <c r="C86" s="112" t="s">
        <v>460</v>
      </c>
      <c r="D86" s="113">
        <v>5</v>
      </c>
      <c r="E86" s="112" t="s">
        <v>103</v>
      </c>
      <c r="F86" s="160">
        <v>9960</v>
      </c>
      <c r="G86" s="160">
        <v>2660</v>
      </c>
      <c r="H86" s="113">
        <f t="shared" si="4"/>
        <v>49800</v>
      </c>
      <c r="I86" s="113">
        <f t="shared" si="5"/>
        <v>13300</v>
      </c>
      <c r="J86" s="112"/>
    </row>
    <row r="87" spans="1:10" s="114" customFormat="1" ht="52.8">
      <c r="A87" s="111">
        <v>35</v>
      </c>
      <c r="B87" s="112" t="s">
        <v>361</v>
      </c>
      <c r="C87" s="112" t="s">
        <v>461</v>
      </c>
      <c r="D87" s="113">
        <v>5</v>
      </c>
      <c r="E87" s="112" t="s">
        <v>103</v>
      </c>
      <c r="F87" s="160">
        <v>14500</v>
      </c>
      <c r="G87" s="160">
        <v>3560</v>
      </c>
      <c r="H87" s="113">
        <f t="shared" si="4"/>
        <v>72500</v>
      </c>
      <c r="I87" s="113">
        <f t="shared" si="5"/>
        <v>17800</v>
      </c>
      <c r="J87" s="112"/>
    </row>
    <row r="88" spans="1:10" s="114" customFormat="1" ht="52.8">
      <c r="A88" s="111">
        <v>36</v>
      </c>
      <c r="B88" s="112" t="s">
        <v>462</v>
      </c>
      <c r="C88" s="112" t="s">
        <v>463</v>
      </c>
      <c r="D88" s="113">
        <v>5</v>
      </c>
      <c r="E88" s="112" t="s">
        <v>103</v>
      </c>
      <c r="F88" s="160">
        <v>11600</v>
      </c>
      <c r="G88" s="160">
        <v>4500</v>
      </c>
      <c r="H88" s="113">
        <f t="shared" si="4"/>
        <v>58000</v>
      </c>
      <c r="I88" s="113">
        <f t="shared" si="5"/>
        <v>22500</v>
      </c>
      <c r="J88" s="112"/>
    </row>
    <row r="89" spans="1:10" s="114" customFormat="1" ht="52.8">
      <c r="A89" s="111">
        <v>37</v>
      </c>
      <c r="B89" s="112" t="s">
        <v>464</v>
      </c>
      <c r="C89" s="112" t="s">
        <v>465</v>
      </c>
      <c r="D89" s="113">
        <v>1</v>
      </c>
      <c r="E89" s="112" t="s">
        <v>103</v>
      </c>
      <c r="F89" s="160">
        <v>7200</v>
      </c>
      <c r="G89" s="160">
        <v>4500</v>
      </c>
      <c r="H89" s="113">
        <f t="shared" si="4"/>
        <v>7200</v>
      </c>
      <c r="I89" s="113">
        <f t="shared" si="5"/>
        <v>4500</v>
      </c>
      <c r="J89" s="112"/>
    </row>
    <row r="90" spans="1:10" s="114" customFormat="1" ht="52.8">
      <c r="A90" s="111">
        <v>38</v>
      </c>
      <c r="B90" s="112" t="s">
        <v>466</v>
      </c>
      <c r="C90" s="112" t="s">
        <v>467</v>
      </c>
      <c r="D90" s="113">
        <v>2</v>
      </c>
      <c r="E90" s="112" t="s">
        <v>103</v>
      </c>
      <c r="F90" s="160">
        <v>12100</v>
      </c>
      <c r="G90" s="160">
        <v>5500</v>
      </c>
      <c r="H90" s="113">
        <f t="shared" si="4"/>
        <v>24200</v>
      </c>
      <c r="I90" s="113">
        <f t="shared" si="5"/>
        <v>11000</v>
      </c>
      <c r="J90" s="112"/>
    </row>
    <row r="91" spans="1:10" s="114" customFormat="1" ht="52.8">
      <c r="A91" s="111">
        <v>39</v>
      </c>
      <c r="B91" s="112" t="s">
        <v>468</v>
      </c>
      <c r="C91" s="112" t="s">
        <v>469</v>
      </c>
      <c r="D91" s="113">
        <v>4</v>
      </c>
      <c r="E91" s="112" t="s">
        <v>103</v>
      </c>
      <c r="F91" s="160">
        <v>16800</v>
      </c>
      <c r="G91" s="160">
        <v>6580</v>
      </c>
      <c r="H91" s="113">
        <f t="shared" si="4"/>
        <v>67200</v>
      </c>
      <c r="I91" s="113">
        <f t="shared" si="5"/>
        <v>26320</v>
      </c>
      <c r="J91" s="112"/>
    </row>
    <row r="92" spans="1:10" ht="52.8">
      <c r="A92" s="127">
        <v>40</v>
      </c>
      <c r="B92" s="125" t="s">
        <v>470</v>
      </c>
      <c r="C92" s="125" t="s">
        <v>314</v>
      </c>
      <c r="D92" s="126">
        <v>1</v>
      </c>
      <c r="E92" s="125" t="s">
        <v>315</v>
      </c>
      <c r="F92" s="160">
        <v>0</v>
      </c>
      <c r="G92" s="160">
        <v>33600</v>
      </c>
      <c r="H92" s="126">
        <f t="shared" si="4"/>
        <v>0</v>
      </c>
      <c r="I92" s="126">
        <f t="shared" si="5"/>
        <v>33600</v>
      </c>
      <c r="J92" s="31"/>
    </row>
    <row r="93" spans="1:10" s="70" customFormat="1" ht="11.4">
      <c r="A93" s="74"/>
      <c r="B93" s="69"/>
      <c r="C93" s="69" t="s">
        <v>107</v>
      </c>
      <c r="D93" s="75"/>
      <c r="E93" s="69"/>
      <c r="F93" s="76"/>
      <c r="G93" s="76"/>
      <c r="H93" s="76">
        <f>SUM(H53:H92)</f>
        <v>2963134</v>
      </c>
      <c r="I93" s="76">
        <f>SUM(I53:I92)</f>
        <v>787282</v>
      </c>
    </row>
    <row r="94" spans="1:10" s="100" customFormat="1">
      <c r="A94" s="102"/>
      <c r="D94" s="101"/>
      <c r="F94" s="101"/>
      <c r="G94" s="101"/>
      <c r="H94" s="101"/>
      <c r="I94" s="101"/>
    </row>
    <row r="95" spans="1:10" s="100" customFormat="1">
      <c r="A95" s="102"/>
      <c r="D95" s="101"/>
      <c r="F95" s="101"/>
      <c r="G95" s="101"/>
      <c r="H95" s="101"/>
      <c r="I95" s="101"/>
    </row>
    <row r="96" spans="1:10" s="100" customFormat="1">
      <c r="A96" s="102"/>
      <c r="D96" s="101"/>
      <c r="F96" s="101"/>
      <c r="G96" s="101"/>
      <c r="H96" s="101"/>
      <c r="I96" s="101"/>
    </row>
    <row r="97" spans="1:9" s="100" customFormat="1">
      <c r="A97" s="102"/>
      <c r="D97" s="101"/>
      <c r="F97" s="101"/>
      <c r="G97" s="101"/>
      <c r="H97" s="101"/>
      <c r="I97" s="101"/>
    </row>
    <row r="98" spans="1:9" s="100" customFormat="1">
      <c r="A98" s="102"/>
      <c r="D98" s="101"/>
      <c r="F98" s="101"/>
      <c r="G98" s="101"/>
      <c r="H98" s="101"/>
      <c r="I98" s="101"/>
    </row>
    <row r="99" spans="1:9" s="100" customFormat="1">
      <c r="A99" s="102"/>
      <c r="D99" s="101"/>
      <c r="F99" s="101"/>
      <c r="G99" s="101"/>
      <c r="H99" s="101"/>
      <c r="I99" s="101"/>
    </row>
    <row r="100" spans="1:9" s="100" customFormat="1">
      <c r="A100" s="102"/>
      <c r="D100" s="101"/>
      <c r="F100" s="101"/>
      <c r="G100" s="101"/>
      <c r="H100" s="101"/>
      <c r="I100" s="101"/>
    </row>
    <row r="101" spans="1:9" s="100" customFormat="1">
      <c r="A101" s="102"/>
      <c r="D101" s="101"/>
      <c r="F101" s="101"/>
      <c r="G101" s="101"/>
      <c r="H101" s="101"/>
      <c r="I101" s="101"/>
    </row>
    <row r="102" spans="1:9" s="100" customFormat="1">
      <c r="A102" s="102"/>
      <c r="D102" s="101"/>
      <c r="F102" s="101"/>
      <c r="G102" s="101"/>
      <c r="H102" s="101"/>
      <c r="I102" s="101"/>
    </row>
    <row r="103" spans="1:9" s="100" customFormat="1">
      <c r="A103" s="102"/>
      <c r="D103" s="101"/>
      <c r="F103" s="101"/>
      <c r="G103" s="101"/>
      <c r="H103" s="101"/>
      <c r="I103" s="101"/>
    </row>
    <row r="104" spans="1:9" s="100" customFormat="1">
      <c r="A104" s="102"/>
      <c r="D104" s="101"/>
      <c r="F104" s="101"/>
      <c r="G104" s="101"/>
      <c r="H104" s="101"/>
      <c r="I104" s="101"/>
    </row>
    <row r="105" spans="1:9" s="100" customFormat="1">
      <c r="A105" s="102"/>
      <c r="D105" s="101"/>
      <c r="F105" s="101"/>
      <c r="G105" s="101"/>
      <c r="H105" s="101"/>
      <c r="I105" s="101"/>
    </row>
    <row r="106" spans="1:9" s="100" customFormat="1">
      <c r="A106" s="102"/>
      <c r="D106" s="101"/>
      <c r="F106" s="101"/>
      <c r="G106" s="101"/>
      <c r="H106" s="101"/>
      <c r="I106" s="101"/>
    </row>
    <row r="107" spans="1:9" s="100" customFormat="1">
      <c r="A107" s="102"/>
      <c r="D107" s="101"/>
      <c r="F107" s="101"/>
      <c r="G107" s="101"/>
      <c r="H107" s="101"/>
      <c r="I107" s="101"/>
    </row>
    <row r="108" spans="1:9" s="100" customFormat="1">
      <c r="A108" s="102"/>
      <c r="D108" s="101"/>
      <c r="F108" s="101"/>
      <c r="G108" s="101"/>
      <c r="H108" s="101"/>
      <c r="I108" s="101"/>
    </row>
    <row r="109" spans="1:9" s="100" customFormat="1">
      <c r="A109" s="102"/>
      <c r="D109" s="101"/>
      <c r="F109" s="101"/>
      <c r="G109" s="101"/>
      <c r="H109" s="101"/>
      <c r="I109" s="101"/>
    </row>
    <row r="110" spans="1:9" s="100" customFormat="1">
      <c r="A110" s="102"/>
      <c r="D110" s="101"/>
      <c r="F110" s="101"/>
      <c r="G110" s="101"/>
      <c r="H110" s="101"/>
      <c r="I110" s="101"/>
    </row>
    <row r="111" spans="1:9" s="100" customFormat="1">
      <c r="A111" s="102"/>
      <c r="D111" s="101"/>
      <c r="F111" s="101"/>
      <c r="G111" s="101"/>
      <c r="H111" s="101"/>
      <c r="I111" s="101"/>
    </row>
    <row r="112" spans="1:9" s="100" customFormat="1">
      <c r="A112" s="102"/>
      <c r="D112" s="101"/>
      <c r="F112" s="101"/>
      <c r="G112" s="101"/>
      <c r="H112" s="101"/>
      <c r="I112" s="101"/>
    </row>
    <row r="113" spans="1:9" s="100" customFormat="1">
      <c r="A113" s="102"/>
      <c r="D113" s="101"/>
      <c r="F113" s="101"/>
      <c r="G113" s="101"/>
      <c r="H113" s="101"/>
      <c r="I113" s="101"/>
    </row>
    <row r="114" spans="1:9" s="100" customFormat="1">
      <c r="A114" s="102"/>
      <c r="D114" s="101"/>
      <c r="F114" s="101"/>
      <c r="G114" s="101"/>
      <c r="H114" s="101"/>
      <c r="I114" s="101"/>
    </row>
    <row r="115" spans="1:9" s="100" customFormat="1">
      <c r="A115" s="102"/>
      <c r="D115" s="101"/>
      <c r="F115" s="101"/>
      <c r="G115" s="101"/>
      <c r="H115" s="101"/>
      <c r="I115" s="101"/>
    </row>
    <row r="116" spans="1:9" s="100" customFormat="1">
      <c r="A116" s="102"/>
      <c r="D116" s="101"/>
      <c r="F116" s="101"/>
      <c r="G116" s="101"/>
      <c r="H116" s="101"/>
      <c r="I116" s="101"/>
    </row>
    <row r="117" spans="1:9" s="100" customFormat="1">
      <c r="A117" s="102"/>
      <c r="D117" s="101"/>
      <c r="F117" s="101"/>
      <c r="G117" s="101"/>
      <c r="H117" s="101"/>
      <c r="I117" s="101"/>
    </row>
    <row r="118" spans="1:9" s="100" customFormat="1">
      <c r="A118" s="102"/>
      <c r="D118" s="101"/>
      <c r="F118" s="101"/>
      <c r="G118" s="101"/>
      <c r="H118" s="101"/>
      <c r="I118" s="101"/>
    </row>
    <row r="119" spans="1:9" s="100" customFormat="1">
      <c r="A119" s="102"/>
      <c r="D119" s="101"/>
      <c r="F119" s="101"/>
      <c r="G119" s="101"/>
      <c r="H119" s="101"/>
      <c r="I119" s="101"/>
    </row>
  </sheetData>
  <mergeCells count="16">
    <mergeCell ref="D12:E12"/>
    <mergeCell ref="F12:G12"/>
    <mergeCell ref="D13:E13"/>
    <mergeCell ref="F13:G13"/>
    <mergeCell ref="D8:E8"/>
    <mergeCell ref="F8:G8"/>
    <mergeCell ref="D11:E11"/>
    <mergeCell ref="F11:G11"/>
    <mergeCell ref="D6:E6"/>
    <mergeCell ref="F6:G6"/>
    <mergeCell ref="D9:E9"/>
    <mergeCell ref="F9:G9"/>
    <mergeCell ref="D10:E10"/>
    <mergeCell ref="F10:G10"/>
    <mergeCell ref="D7:E7"/>
    <mergeCell ref="F7:G7"/>
  </mergeCells>
  <pageMargins left="0.70866141732283472" right="0.70866141732283472" top="0.74803149606299213" bottom="0.74803149606299213" header="0.31496062992125984" footer="0.31496062992125984"/>
  <pageSetup paperSize="9" fitToHeight="0" orientation="portrait" r:id="rId1"/>
  <headerFooter>
    <oddFooter>&amp;C&amp;F&amp;R&amp;P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6"/>
  <sheetViews>
    <sheetView zoomScaleNormal="100" workbookViewId="0">
      <selection activeCell="G30" sqref="G30"/>
    </sheetView>
  </sheetViews>
  <sheetFormatPr defaultColWidth="9.109375" defaultRowHeight="13.2"/>
  <cols>
    <col min="1" max="1" width="3.109375" style="40" customWidth="1"/>
    <col min="2" max="2" width="7" style="34" customWidth="1"/>
    <col min="3" max="3" width="26.6640625" style="34" customWidth="1"/>
    <col min="4" max="4" width="5.44140625" style="41" customWidth="1"/>
    <col min="5" max="5" width="4.6640625" style="34" customWidth="1"/>
    <col min="6" max="7" width="8.6640625" style="41" customWidth="1"/>
    <col min="8" max="8" width="11.6640625" style="41" customWidth="1"/>
    <col min="9" max="9" width="10" style="41" customWidth="1"/>
    <col min="10" max="16384" width="9.109375" style="34"/>
  </cols>
  <sheetData>
    <row r="1" spans="1:9" s="18" customFormat="1">
      <c r="A1" s="17" t="s">
        <v>10</v>
      </c>
      <c r="E1" s="19"/>
    </row>
    <row r="2" spans="1:9" s="18" customFormat="1">
      <c r="A2" s="20" t="s">
        <v>27</v>
      </c>
      <c r="E2" s="19"/>
    </row>
    <row r="3" spans="1:9" customFormat="1">
      <c r="E3" s="21"/>
    </row>
    <row r="4" spans="1:9" customFormat="1">
      <c r="B4" s="22" t="s">
        <v>117</v>
      </c>
      <c r="E4" s="21"/>
    </row>
    <row r="6" spans="1:9" s="64" customFormat="1" ht="27" customHeight="1">
      <c r="C6" s="65" t="s">
        <v>93</v>
      </c>
      <c r="D6" s="176" t="s">
        <v>94</v>
      </c>
      <c r="E6" s="176"/>
      <c r="F6" s="176" t="s">
        <v>95</v>
      </c>
      <c r="G6" s="176"/>
    </row>
    <row r="7" spans="1:9" s="66" customFormat="1" ht="12">
      <c r="C7" s="66" t="s">
        <v>39</v>
      </c>
      <c r="D7" s="182">
        <f>H17</f>
        <v>7780</v>
      </c>
      <c r="E7" s="182"/>
      <c r="F7" s="182">
        <f>I17</f>
        <v>108695</v>
      </c>
      <c r="G7" s="182"/>
    </row>
    <row r="8" spans="1:9" s="66" customFormat="1" ht="15" customHeight="1">
      <c r="C8" s="66" t="s">
        <v>97</v>
      </c>
      <c r="D8" s="182">
        <f>H21</f>
        <v>48750</v>
      </c>
      <c r="E8" s="182"/>
      <c r="F8" s="182">
        <f>I21</f>
        <v>50400</v>
      </c>
      <c r="G8" s="182"/>
    </row>
    <row r="9" spans="1:9" s="66" customFormat="1" ht="16.5" customHeight="1">
      <c r="C9" s="66" t="s">
        <v>471</v>
      </c>
      <c r="D9" s="182">
        <f>H29</f>
        <v>1910336</v>
      </c>
      <c r="E9" s="182"/>
      <c r="F9" s="182">
        <f>I29</f>
        <v>784138</v>
      </c>
      <c r="G9" s="182"/>
    </row>
    <row r="10" spans="1:9" s="64" customFormat="1" ht="12" thickBot="1">
      <c r="C10" s="67" t="s">
        <v>99</v>
      </c>
      <c r="D10" s="179">
        <f>ROUND(SUM(D7:D9),0)</f>
        <v>1966866</v>
      </c>
      <c r="E10" s="179"/>
      <c r="F10" s="179">
        <f>ROUND(SUM(F7:F9), 0)</f>
        <v>943233</v>
      </c>
      <c r="G10" s="179"/>
    </row>
    <row r="11" spans="1:9" s="23" customFormat="1" ht="10.8" thickTop="1">
      <c r="B11" s="24"/>
      <c r="C11" s="24"/>
    </row>
    <row r="12" spans="1:9" s="29" customFormat="1" ht="26.4">
      <c r="A12" s="25" t="s">
        <v>29</v>
      </c>
      <c r="B12" s="26" t="s">
        <v>100</v>
      </c>
      <c r="C12" s="26" t="s">
        <v>58</v>
      </c>
      <c r="D12" s="27" t="s">
        <v>59</v>
      </c>
      <c r="E12" s="26" t="s">
        <v>60</v>
      </c>
      <c r="F12" s="27" t="s">
        <v>61</v>
      </c>
      <c r="G12" s="27" t="s">
        <v>62</v>
      </c>
      <c r="H12" s="27" t="s">
        <v>63</v>
      </c>
      <c r="I12" s="27" t="s">
        <v>64</v>
      </c>
    </row>
    <row r="13" spans="1:9" ht="61.95" customHeight="1">
      <c r="A13" s="30">
        <v>1</v>
      </c>
      <c r="B13" s="31" t="s">
        <v>101</v>
      </c>
      <c r="C13" s="68" t="s">
        <v>102</v>
      </c>
      <c r="D13" s="32">
        <v>10</v>
      </c>
      <c r="E13" s="31" t="s">
        <v>103</v>
      </c>
      <c r="F13" s="160">
        <v>299</v>
      </c>
      <c r="G13" s="160">
        <v>4568</v>
      </c>
      <c r="H13" s="113">
        <f>ROUND(D13*F13, 0)</f>
        <v>2990</v>
      </c>
      <c r="I13" s="113">
        <f>ROUND(D13*G13, 0)</f>
        <v>45680</v>
      </c>
    </row>
    <row r="14" spans="1:9" ht="63.6" customHeight="1">
      <c r="A14" s="30">
        <v>2</v>
      </c>
      <c r="B14" s="31" t="s">
        <v>109</v>
      </c>
      <c r="C14" s="68" t="s">
        <v>110</v>
      </c>
      <c r="D14" s="32">
        <v>5</v>
      </c>
      <c r="E14" s="31" t="s">
        <v>103</v>
      </c>
      <c r="F14" s="160">
        <v>958</v>
      </c>
      <c r="G14" s="160">
        <v>8663</v>
      </c>
      <c r="H14" s="113">
        <f>ROUND(D14*F14, 0)</f>
        <v>4790</v>
      </c>
      <c r="I14" s="113">
        <f>ROUND(D14*G14, 0)</f>
        <v>43315</v>
      </c>
    </row>
    <row r="15" spans="1:9" ht="26.4">
      <c r="A15" s="30">
        <v>3</v>
      </c>
      <c r="B15" s="31" t="s">
        <v>104</v>
      </c>
      <c r="C15" s="68" t="s">
        <v>105</v>
      </c>
      <c r="D15" s="32">
        <v>25</v>
      </c>
      <c r="E15" s="31" t="s">
        <v>106</v>
      </c>
      <c r="F15" s="160">
        <v>0</v>
      </c>
      <c r="G15" s="160">
        <v>788</v>
      </c>
      <c r="H15" s="113">
        <f>ROUND(D15*F15, 0)</f>
        <v>0</v>
      </c>
      <c r="I15" s="113">
        <f>ROUND(D15*G15, 0)</f>
        <v>19700</v>
      </c>
    </row>
    <row r="16" spans="1:9">
      <c r="A16" s="30"/>
      <c r="B16" s="31"/>
      <c r="C16" s="68"/>
      <c r="D16" s="32"/>
      <c r="E16" s="31"/>
      <c r="F16" s="33"/>
      <c r="G16" s="33"/>
      <c r="H16" s="33"/>
      <c r="I16" s="33"/>
    </row>
    <row r="17" spans="1:12" s="39" customFormat="1">
      <c r="A17" s="35"/>
      <c r="B17" s="36"/>
      <c r="C17" s="69" t="s">
        <v>107</v>
      </c>
      <c r="D17" s="37"/>
      <c r="E17" s="36"/>
      <c r="F17" s="38"/>
      <c r="G17" s="38"/>
      <c r="H17" s="38">
        <f>ROUND(SUM(H13:H16),0)</f>
        <v>7780</v>
      </c>
      <c r="I17" s="38">
        <f>ROUND(SUM(I13:I16),0)</f>
        <v>108695</v>
      </c>
    </row>
    <row r="18" spans="1:12" s="39" customFormat="1">
      <c r="A18" s="128"/>
      <c r="B18" s="129"/>
      <c r="C18" s="64"/>
      <c r="D18" s="130"/>
      <c r="E18" s="129"/>
      <c r="F18" s="131"/>
      <c r="G18" s="131"/>
      <c r="H18" s="131"/>
      <c r="I18" s="131"/>
    </row>
    <row r="19" spans="1:12" s="114" customFormat="1" ht="145.19999999999999">
      <c r="A19" s="111">
        <v>1</v>
      </c>
      <c r="B19" s="112" t="s">
        <v>472</v>
      </c>
      <c r="C19" s="112" t="s">
        <v>473</v>
      </c>
      <c r="D19" s="113">
        <v>30</v>
      </c>
      <c r="E19" s="112" t="s">
        <v>106</v>
      </c>
      <c r="F19" s="160">
        <v>699</v>
      </c>
      <c r="G19" s="160">
        <v>840</v>
      </c>
      <c r="H19" s="113">
        <f>ROUND(D19*F19, 0)</f>
        <v>20970</v>
      </c>
      <c r="I19" s="113">
        <f>ROUND(D19*G19, 0)</f>
        <v>25200</v>
      </c>
      <c r="J19" s="112"/>
      <c r="K19" s="112"/>
      <c r="L19" s="112"/>
    </row>
    <row r="20" spans="1:12" ht="145.19999999999999">
      <c r="A20" s="124">
        <v>2</v>
      </c>
      <c r="B20" s="125" t="s">
        <v>474</v>
      </c>
      <c r="C20" s="132" t="s">
        <v>475</v>
      </c>
      <c r="D20" s="126">
        <v>30</v>
      </c>
      <c r="E20" s="125" t="s">
        <v>106</v>
      </c>
      <c r="F20" s="160">
        <v>926</v>
      </c>
      <c r="G20" s="160">
        <v>840</v>
      </c>
      <c r="H20" s="126">
        <f>ROUND(D20*F20, 0)</f>
        <v>27780</v>
      </c>
      <c r="I20" s="126">
        <f>ROUND(D20*G20, 0)</f>
        <v>25200</v>
      </c>
      <c r="J20" s="31"/>
      <c r="K20" s="31"/>
      <c r="L20" s="31"/>
    </row>
    <row r="21" spans="1:12" s="39" customFormat="1">
      <c r="A21" s="35"/>
      <c r="B21" s="36"/>
      <c r="C21" s="69" t="s">
        <v>107</v>
      </c>
      <c r="D21" s="37"/>
      <c r="E21" s="36"/>
      <c r="F21" s="38"/>
      <c r="G21" s="38"/>
      <c r="H21" s="38">
        <f>ROUND(SUM(H19:H20),0)</f>
        <v>48750</v>
      </c>
      <c r="I21" s="38">
        <f>ROUND(SUM(I19:I20),0)</f>
        <v>50400</v>
      </c>
    </row>
    <row r="22" spans="1:12">
      <c r="A22" s="30"/>
      <c r="B22" s="31"/>
      <c r="C22" s="68"/>
      <c r="D22" s="32"/>
      <c r="E22" s="31"/>
      <c r="F22" s="32"/>
      <c r="G22" s="32"/>
      <c r="H22" s="32"/>
      <c r="I22" s="32"/>
    </row>
    <row r="23" spans="1:12" s="114" customFormat="1" ht="135" customHeight="1">
      <c r="A23" s="111">
        <v>1</v>
      </c>
      <c r="B23" s="112" t="s">
        <v>476</v>
      </c>
      <c r="C23" s="112" t="s">
        <v>477</v>
      </c>
      <c r="D23" s="113">
        <v>4</v>
      </c>
      <c r="E23" s="112" t="s">
        <v>103</v>
      </c>
      <c r="F23" s="160">
        <v>324874</v>
      </c>
      <c r="G23" s="160">
        <v>59882</v>
      </c>
      <c r="H23" s="113">
        <f>ROUND(D23*F23, 0)</f>
        <v>1299496</v>
      </c>
      <c r="I23" s="113">
        <f>ROUND(D23*G23, 0)</f>
        <v>239528</v>
      </c>
      <c r="J23" s="112"/>
    </row>
    <row r="24" spans="1:12" s="114" customFormat="1" ht="118.8">
      <c r="A24" s="111">
        <v>2</v>
      </c>
      <c r="B24" s="112" t="s">
        <v>478</v>
      </c>
      <c r="C24" s="112" t="s">
        <v>479</v>
      </c>
      <c r="D24" s="113">
        <v>2</v>
      </c>
      <c r="E24" s="112" t="s">
        <v>103</v>
      </c>
      <c r="F24" s="160">
        <v>305420</v>
      </c>
      <c r="G24" s="160">
        <v>27300</v>
      </c>
      <c r="H24" s="113">
        <f>ROUND(D24*F24, 0)</f>
        <v>610840</v>
      </c>
      <c r="I24" s="113">
        <f>ROUND(D24*G24, 0)</f>
        <v>54600</v>
      </c>
      <c r="J24" s="112"/>
    </row>
    <row r="25" spans="1:12" s="114" customFormat="1" ht="52.8">
      <c r="A25" s="111">
        <v>3</v>
      </c>
      <c r="B25" s="112" t="s">
        <v>480</v>
      </c>
      <c r="C25" s="112" t="s">
        <v>481</v>
      </c>
      <c r="D25" s="113">
        <v>1</v>
      </c>
      <c r="E25" s="112" t="s">
        <v>315</v>
      </c>
      <c r="F25" s="160">
        <v>0</v>
      </c>
      <c r="G25" s="160">
        <v>198885</v>
      </c>
      <c r="H25" s="113">
        <f>ROUND(D25*F25, 0)</f>
        <v>0</v>
      </c>
      <c r="I25" s="113">
        <f>ROUND(D25*G25, 0)</f>
        <v>198885</v>
      </c>
      <c r="J25" s="112"/>
    </row>
    <row r="26" spans="1:12" s="114" customFormat="1" ht="52.8">
      <c r="A26" s="111">
        <v>4</v>
      </c>
      <c r="B26" s="112" t="s">
        <v>482</v>
      </c>
      <c r="C26" s="112" t="s">
        <v>354</v>
      </c>
      <c r="D26" s="113">
        <v>1</v>
      </c>
      <c r="E26" s="112" t="s">
        <v>315</v>
      </c>
      <c r="F26" s="160">
        <v>0</v>
      </c>
      <c r="G26" s="160">
        <v>166250</v>
      </c>
      <c r="H26" s="113">
        <f>ROUND(D26*F26, 0)</f>
        <v>0</v>
      </c>
      <c r="I26" s="113">
        <f>ROUND(D26*G26, 0)</f>
        <v>166250</v>
      </c>
      <c r="J26" s="112"/>
    </row>
    <row r="27" spans="1:12" s="114" customFormat="1" ht="52.8">
      <c r="A27" s="111">
        <v>5</v>
      </c>
      <c r="B27" s="112" t="s">
        <v>483</v>
      </c>
      <c r="C27" s="112" t="s">
        <v>314</v>
      </c>
      <c r="D27" s="113">
        <v>1</v>
      </c>
      <c r="E27" s="112" t="s">
        <v>315</v>
      </c>
      <c r="F27" s="160">
        <v>0</v>
      </c>
      <c r="G27" s="160">
        <v>124875</v>
      </c>
      <c r="H27" s="113">
        <f>ROUND(D27*F27, 0)</f>
        <v>0</v>
      </c>
      <c r="I27" s="113">
        <f>ROUND(D27*G27, 0)</f>
        <v>124875</v>
      </c>
      <c r="J27" s="112"/>
    </row>
    <row r="28" spans="1:12">
      <c r="A28" s="30"/>
      <c r="B28" s="31"/>
      <c r="C28" s="68"/>
      <c r="D28" s="32"/>
      <c r="E28" s="31"/>
      <c r="F28" s="33"/>
      <c r="G28" s="33"/>
      <c r="H28" s="33"/>
      <c r="I28" s="33"/>
    </row>
    <row r="29" spans="1:12">
      <c r="A29" s="35"/>
      <c r="B29" s="36"/>
      <c r="C29" s="69" t="s">
        <v>107</v>
      </c>
      <c r="D29" s="37"/>
      <c r="E29" s="36"/>
      <c r="F29" s="38"/>
      <c r="G29" s="38"/>
      <c r="H29" s="38">
        <f>SUM(H23:H28)</f>
        <v>1910336</v>
      </c>
      <c r="I29" s="38">
        <f>SUM(I23:I28)</f>
        <v>784138</v>
      </c>
    </row>
    <row r="30" spans="1:12">
      <c r="C30" s="70"/>
    </row>
    <row r="31" spans="1:12">
      <c r="A31" s="30"/>
      <c r="B31" s="31"/>
      <c r="C31" s="68"/>
      <c r="D31" s="32"/>
      <c r="E31" s="31"/>
      <c r="F31" s="33"/>
      <c r="G31" s="33"/>
      <c r="H31" s="33"/>
      <c r="I31" s="33"/>
    </row>
    <row r="32" spans="1:12">
      <c r="C32" s="70"/>
    </row>
    <row r="33" spans="3:3">
      <c r="C33" s="70"/>
    </row>
    <row r="34" spans="3:3">
      <c r="C34" s="70"/>
    </row>
    <row r="35" spans="3:3">
      <c r="C35" s="70"/>
    </row>
    <row r="36" spans="3:3">
      <c r="C36" s="70"/>
    </row>
  </sheetData>
  <mergeCells count="10">
    <mergeCell ref="D10:E10"/>
    <mergeCell ref="F10:G10"/>
    <mergeCell ref="D9:E9"/>
    <mergeCell ref="F9:G9"/>
    <mergeCell ref="D6:E6"/>
    <mergeCell ref="F6:G6"/>
    <mergeCell ref="D7:E7"/>
    <mergeCell ref="F7:G7"/>
    <mergeCell ref="D8:E8"/>
    <mergeCell ref="F8:G8"/>
  </mergeCells>
  <pageMargins left="0.70866141732283472" right="0.70866141732283472" top="0.74803149606299213" bottom="0.74803149606299213" header="0.31496062992125984" footer="0.31496062992125984"/>
  <pageSetup paperSize="9" fitToHeight="0" orientation="portrait" r:id="rId1"/>
  <headerFooter>
    <oddFooter>&amp;C&amp;F&amp;R&amp;P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62"/>
  <sheetViews>
    <sheetView topLeftCell="A31" zoomScale="98" zoomScaleNormal="98" workbookViewId="0">
      <selection activeCell="H16" sqref="H16"/>
    </sheetView>
  </sheetViews>
  <sheetFormatPr defaultColWidth="9.109375" defaultRowHeight="13.2"/>
  <cols>
    <col min="1" max="1" width="3.33203125" style="40" customWidth="1"/>
    <col min="2" max="2" width="7.44140625" style="34" customWidth="1"/>
    <col min="3" max="3" width="29.33203125" style="34" customWidth="1"/>
    <col min="4" max="4" width="5.88671875" style="41" customWidth="1"/>
    <col min="5" max="5" width="4.6640625" style="34" customWidth="1"/>
    <col min="6" max="6" width="8.88671875" style="41" customWidth="1"/>
    <col min="7" max="7" width="8.6640625" style="41" customWidth="1"/>
    <col min="8" max="9" width="10.33203125" style="41" customWidth="1"/>
    <col min="10" max="16384" width="9.109375" style="34"/>
  </cols>
  <sheetData>
    <row r="1" spans="1:10" s="18" customFormat="1">
      <c r="A1" s="17" t="s">
        <v>10</v>
      </c>
      <c r="E1" s="19"/>
    </row>
    <row r="2" spans="1:10" s="18" customFormat="1">
      <c r="A2" s="20" t="s">
        <v>27</v>
      </c>
      <c r="E2" s="19"/>
    </row>
    <row r="3" spans="1:10" customFormat="1">
      <c r="E3" s="21"/>
    </row>
    <row r="4" spans="1:10" customFormat="1">
      <c r="B4" s="22" t="s">
        <v>119</v>
      </c>
      <c r="E4" s="21"/>
    </row>
    <row r="6" spans="1:10" s="64" customFormat="1" ht="25.5" customHeight="1">
      <c r="C6" s="65" t="s">
        <v>93</v>
      </c>
      <c r="D6" s="176" t="s">
        <v>94</v>
      </c>
      <c r="E6" s="176"/>
      <c r="F6" s="176" t="s">
        <v>95</v>
      </c>
      <c r="G6" s="176"/>
    </row>
    <row r="7" spans="1:10" s="66" customFormat="1" ht="12">
      <c r="C7" s="66" t="s">
        <v>39</v>
      </c>
      <c r="D7" s="182">
        <f>H16</f>
        <v>299</v>
      </c>
      <c r="E7" s="182"/>
      <c r="F7" s="182">
        <f>I16</f>
        <v>27563</v>
      </c>
      <c r="G7" s="182"/>
    </row>
    <row r="8" spans="1:10" s="66" customFormat="1" ht="12">
      <c r="C8" s="66" t="s">
        <v>96</v>
      </c>
      <c r="D8" s="182">
        <f>H19</f>
        <v>7920</v>
      </c>
      <c r="E8" s="182"/>
      <c r="F8" s="182">
        <f>I19</f>
        <v>10710</v>
      </c>
      <c r="G8" s="182"/>
    </row>
    <row r="9" spans="1:10" s="66" customFormat="1" ht="12">
      <c r="C9" s="66" t="s">
        <v>118</v>
      </c>
      <c r="D9" s="182">
        <f>H30</f>
        <v>320182</v>
      </c>
      <c r="E9" s="182"/>
      <c r="F9" s="182">
        <f>I30</f>
        <v>638440</v>
      </c>
      <c r="G9" s="182"/>
    </row>
    <row r="10" spans="1:10" s="64" customFormat="1" ht="12" thickBot="1">
      <c r="C10" s="67" t="s">
        <v>99</v>
      </c>
      <c r="D10" s="179">
        <f>ROUND(SUM(D7:D9),0)</f>
        <v>328401</v>
      </c>
      <c r="E10" s="179"/>
      <c r="F10" s="179">
        <f>ROUND(SUM(F7:F9), 0)</f>
        <v>676713</v>
      </c>
      <c r="G10" s="179"/>
    </row>
    <row r="11" spans="1:10" s="42" customFormat="1" ht="10.8" thickTop="1"/>
    <row r="12" spans="1:10" s="29" customFormat="1" ht="26.4">
      <c r="A12" s="25" t="s">
        <v>29</v>
      </c>
      <c r="B12" s="26" t="s">
        <v>100</v>
      </c>
      <c r="C12" s="26" t="s">
        <v>58</v>
      </c>
      <c r="D12" s="27" t="s">
        <v>59</v>
      </c>
      <c r="E12" s="26" t="s">
        <v>60</v>
      </c>
      <c r="F12" s="27" t="s">
        <v>61</v>
      </c>
      <c r="G12" s="27" t="s">
        <v>62</v>
      </c>
      <c r="H12" s="27" t="s">
        <v>63</v>
      </c>
      <c r="I12" s="27" t="s">
        <v>64</v>
      </c>
      <c r="J12" s="28"/>
    </row>
    <row r="13" spans="1:10" ht="60">
      <c r="A13" s="30">
        <v>1</v>
      </c>
      <c r="B13" s="31" t="s">
        <v>101</v>
      </c>
      <c r="C13" s="68" t="s">
        <v>102</v>
      </c>
      <c r="D13" s="32">
        <v>1</v>
      </c>
      <c r="E13" s="31" t="s">
        <v>103</v>
      </c>
      <c r="F13" s="160">
        <v>299</v>
      </c>
      <c r="G13" s="160">
        <v>4568</v>
      </c>
      <c r="H13" s="32">
        <f>ROUND(D13*F13, 0)</f>
        <v>299</v>
      </c>
      <c r="I13" s="32">
        <f>ROUND(D13*G13, 0)</f>
        <v>4568</v>
      </c>
      <c r="J13" s="31"/>
    </row>
    <row r="14" spans="1:10" ht="36">
      <c r="A14" s="30">
        <v>2</v>
      </c>
      <c r="B14" s="31" t="s">
        <v>113</v>
      </c>
      <c r="C14" s="68" t="s">
        <v>114</v>
      </c>
      <c r="D14" s="32">
        <v>3</v>
      </c>
      <c r="E14" s="31" t="s">
        <v>103</v>
      </c>
      <c r="F14" s="160">
        <v>0</v>
      </c>
      <c r="G14" s="160">
        <v>7665</v>
      </c>
      <c r="H14" s="32">
        <f>ROUND(D14*F14, 0)</f>
        <v>0</v>
      </c>
      <c r="I14" s="32">
        <f>ROUND(D14*G14, 0)</f>
        <v>22995</v>
      </c>
      <c r="J14" s="31"/>
    </row>
    <row r="15" spans="1:10">
      <c r="A15" s="30"/>
      <c r="B15" s="31"/>
      <c r="C15" s="68"/>
      <c r="D15" s="32"/>
      <c r="E15" s="31"/>
      <c r="F15" s="33"/>
      <c r="G15" s="33"/>
      <c r="H15" s="33"/>
      <c r="I15" s="33"/>
      <c r="J15" s="31"/>
    </row>
    <row r="16" spans="1:10" s="39" customFormat="1">
      <c r="A16" s="35"/>
      <c r="B16" s="36"/>
      <c r="C16" s="69" t="s">
        <v>107</v>
      </c>
      <c r="D16" s="37"/>
      <c r="E16" s="36"/>
      <c r="F16" s="38"/>
      <c r="G16" s="38"/>
      <c r="H16" s="38">
        <f>ROUND(SUM(H13:H15),0)</f>
        <v>299</v>
      </c>
      <c r="I16" s="38">
        <f>ROUND(SUM(I13:I15),0)</f>
        <v>27563</v>
      </c>
      <c r="J16" s="28"/>
    </row>
    <row r="17" spans="1:12" s="39" customFormat="1">
      <c r="A17" s="133"/>
      <c r="B17" s="28"/>
      <c r="C17" s="64"/>
      <c r="D17" s="134"/>
      <c r="E17" s="28"/>
      <c r="F17" s="135"/>
      <c r="G17" s="135"/>
      <c r="H17" s="135"/>
      <c r="I17" s="135"/>
      <c r="J17" s="28"/>
    </row>
    <row r="18" spans="1:12" ht="106.5" customHeight="1">
      <c r="A18" s="30">
        <v>1</v>
      </c>
      <c r="B18" s="31" t="s">
        <v>484</v>
      </c>
      <c r="C18" s="136" t="s">
        <v>485</v>
      </c>
      <c r="D18" s="32">
        <v>3</v>
      </c>
      <c r="E18" s="31" t="s">
        <v>372</v>
      </c>
      <c r="F18" s="160">
        <v>2640</v>
      </c>
      <c r="G18" s="160">
        <v>3570</v>
      </c>
      <c r="H18" s="32">
        <f>ROUND(D18*F18, 0)</f>
        <v>7920</v>
      </c>
      <c r="I18" s="32">
        <f>ROUND(D18*G18, 0)</f>
        <v>10710</v>
      </c>
      <c r="J18" s="31"/>
      <c r="K18" s="31"/>
      <c r="L18" s="31"/>
    </row>
    <row r="19" spans="1:12" s="39" customFormat="1">
      <c r="A19" s="35"/>
      <c r="B19" s="36"/>
      <c r="C19" s="69" t="s">
        <v>107</v>
      </c>
      <c r="D19" s="37"/>
      <c r="E19" s="36"/>
      <c r="F19" s="38"/>
      <c r="G19" s="38"/>
      <c r="H19" s="38">
        <f>ROUND(SUM(H18:H18),0)</f>
        <v>7920</v>
      </c>
      <c r="I19" s="38">
        <f>ROUND(SUM(I18:I18),0)</f>
        <v>10710</v>
      </c>
      <c r="J19" s="28"/>
    </row>
    <row r="20" spans="1:12">
      <c r="A20" s="30"/>
      <c r="B20" s="31"/>
      <c r="C20" s="68"/>
      <c r="D20" s="32"/>
      <c r="E20" s="31"/>
      <c r="F20" s="32"/>
      <c r="G20" s="32"/>
      <c r="H20" s="32"/>
      <c r="I20" s="32"/>
      <c r="J20" s="31"/>
    </row>
    <row r="21" spans="1:12" s="114" customFormat="1" ht="118.8">
      <c r="A21" s="111">
        <v>1</v>
      </c>
      <c r="B21" s="112" t="s">
        <v>486</v>
      </c>
      <c r="C21" s="112" t="s">
        <v>487</v>
      </c>
      <c r="D21" s="113">
        <v>2</v>
      </c>
      <c r="E21" s="112" t="s">
        <v>106</v>
      </c>
      <c r="F21" s="160">
        <v>1956</v>
      </c>
      <c r="G21" s="160">
        <v>4253</v>
      </c>
      <c r="H21" s="113">
        <f t="shared" ref="H21:H28" si="0">ROUND(D21*F21, 0)</f>
        <v>3912</v>
      </c>
      <c r="I21" s="113">
        <f t="shared" ref="I21:I28" si="1">ROUND(D21*G21, 0)</f>
        <v>8506</v>
      </c>
      <c r="J21" s="112"/>
    </row>
    <row r="22" spans="1:12" s="114" customFormat="1" ht="158.4">
      <c r="A22" s="111">
        <v>2</v>
      </c>
      <c r="B22" s="112" t="s">
        <v>488</v>
      </c>
      <c r="C22" s="112" t="s">
        <v>489</v>
      </c>
      <c r="D22" s="113">
        <v>3</v>
      </c>
      <c r="E22" s="112" t="s">
        <v>103</v>
      </c>
      <c r="F22" s="160">
        <v>19157</v>
      </c>
      <c r="G22" s="160">
        <v>6510</v>
      </c>
      <c r="H22" s="113">
        <f t="shared" si="0"/>
        <v>57471</v>
      </c>
      <c r="I22" s="113">
        <f t="shared" si="1"/>
        <v>19530</v>
      </c>
      <c r="J22" s="112"/>
    </row>
    <row r="23" spans="1:12" s="114" customFormat="1" ht="52.8">
      <c r="A23" s="111">
        <v>3</v>
      </c>
      <c r="B23" s="112" t="s">
        <v>490</v>
      </c>
      <c r="C23" s="112" t="s">
        <v>491</v>
      </c>
      <c r="D23" s="113">
        <v>9</v>
      </c>
      <c r="E23" s="112" t="s">
        <v>103</v>
      </c>
      <c r="F23" s="160">
        <v>11814</v>
      </c>
      <c r="G23" s="160">
        <v>3885</v>
      </c>
      <c r="H23" s="113">
        <f t="shared" si="0"/>
        <v>106326</v>
      </c>
      <c r="I23" s="113">
        <f t="shared" si="1"/>
        <v>34965</v>
      </c>
      <c r="J23" s="112"/>
    </row>
    <row r="24" spans="1:12" s="114" customFormat="1" ht="79.2">
      <c r="A24" s="111">
        <v>4</v>
      </c>
      <c r="B24" s="112" t="s">
        <v>492</v>
      </c>
      <c r="C24" s="112" t="s">
        <v>493</v>
      </c>
      <c r="D24" s="113">
        <v>4</v>
      </c>
      <c r="E24" s="112" t="s">
        <v>103</v>
      </c>
      <c r="F24" s="160">
        <v>1762</v>
      </c>
      <c r="G24" s="160">
        <v>3360</v>
      </c>
      <c r="H24" s="113">
        <f t="shared" si="0"/>
        <v>7048</v>
      </c>
      <c r="I24" s="113">
        <f t="shared" si="1"/>
        <v>13440</v>
      </c>
      <c r="J24" s="112"/>
    </row>
    <row r="25" spans="1:12" s="114" customFormat="1" ht="92.4">
      <c r="A25" s="111">
        <v>5</v>
      </c>
      <c r="B25" s="112" t="s">
        <v>494</v>
      </c>
      <c r="C25" s="112" t="s">
        <v>495</v>
      </c>
      <c r="D25" s="113">
        <v>3</v>
      </c>
      <c r="E25" s="112" t="s">
        <v>103</v>
      </c>
      <c r="F25" s="160">
        <v>32000</v>
      </c>
      <c r="G25" s="160">
        <v>37905</v>
      </c>
      <c r="H25" s="113">
        <f t="shared" si="0"/>
        <v>96000</v>
      </c>
      <c r="I25" s="113">
        <f t="shared" si="1"/>
        <v>113715</v>
      </c>
      <c r="J25" s="112"/>
    </row>
    <row r="26" spans="1:12" s="114" customFormat="1" ht="52.8">
      <c r="A26" s="111">
        <v>6</v>
      </c>
      <c r="B26" s="112" t="s">
        <v>496</v>
      </c>
      <c r="C26" s="112" t="s">
        <v>497</v>
      </c>
      <c r="D26" s="113">
        <v>5</v>
      </c>
      <c r="E26" s="112" t="s">
        <v>103</v>
      </c>
      <c r="F26" s="160">
        <v>9885</v>
      </c>
      <c r="G26" s="160">
        <v>5250</v>
      </c>
      <c r="H26" s="113">
        <f t="shared" si="0"/>
        <v>49425</v>
      </c>
      <c r="I26" s="113">
        <f t="shared" si="1"/>
        <v>26250</v>
      </c>
      <c r="J26" s="112"/>
    </row>
    <row r="27" spans="1:12" s="114" customFormat="1" ht="52.8">
      <c r="A27" s="111">
        <v>7</v>
      </c>
      <c r="B27" s="112" t="s">
        <v>498</v>
      </c>
      <c r="C27" s="112" t="s">
        <v>499</v>
      </c>
      <c r="D27" s="113">
        <v>1</v>
      </c>
      <c r="E27" s="112" t="s">
        <v>315</v>
      </c>
      <c r="F27" s="160">
        <v>0</v>
      </c>
      <c r="G27" s="160">
        <v>177488</v>
      </c>
      <c r="H27" s="113">
        <f t="shared" si="0"/>
        <v>0</v>
      </c>
      <c r="I27" s="113">
        <f t="shared" si="1"/>
        <v>177488</v>
      </c>
      <c r="J27" s="112"/>
    </row>
    <row r="28" spans="1:12" s="114" customFormat="1" ht="52.8">
      <c r="A28" s="111">
        <v>8</v>
      </c>
      <c r="B28" s="112" t="s">
        <v>500</v>
      </c>
      <c r="C28" s="112" t="s">
        <v>314</v>
      </c>
      <c r="D28" s="113">
        <v>1</v>
      </c>
      <c r="E28" s="112" t="s">
        <v>315</v>
      </c>
      <c r="F28" s="160">
        <v>0</v>
      </c>
      <c r="G28" s="160">
        <v>244546</v>
      </c>
      <c r="H28" s="113">
        <f t="shared" si="0"/>
        <v>0</v>
      </c>
      <c r="I28" s="113">
        <f t="shared" si="1"/>
        <v>244546</v>
      </c>
      <c r="J28" s="112"/>
    </row>
    <row r="29" spans="1:12">
      <c r="A29" s="30"/>
      <c r="B29" s="31"/>
      <c r="C29" s="68"/>
      <c r="D29" s="32"/>
      <c r="E29" s="31"/>
      <c r="F29" s="33"/>
      <c r="G29" s="33"/>
      <c r="H29" s="33"/>
      <c r="I29" s="33"/>
    </row>
    <row r="30" spans="1:12">
      <c r="A30" s="35"/>
      <c r="B30" s="36"/>
      <c r="C30" s="69" t="s">
        <v>107</v>
      </c>
      <c r="D30" s="37"/>
      <c r="E30" s="36"/>
      <c r="F30" s="38"/>
      <c r="G30" s="38"/>
      <c r="H30" s="97">
        <f>SUM(H21:H29)</f>
        <v>320182</v>
      </c>
      <c r="I30" s="97">
        <f>SUM(I21:I29)</f>
        <v>638440</v>
      </c>
    </row>
    <row r="31" spans="1:12">
      <c r="C31" s="70"/>
      <c r="H31" s="98"/>
      <c r="I31" s="98"/>
    </row>
    <row r="32" spans="1:12">
      <c r="C32" s="70"/>
    </row>
    <row r="33" spans="3:3">
      <c r="C33" s="70"/>
    </row>
    <row r="34" spans="3:3">
      <c r="C34" s="70"/>
    </row>
    <row r="35" spans="3:3">
      <c r="C35" s="70"/>
    </row>
    <row r="36" spans="3:3">
      <c r="C36" s="70"/>
    </row>
    <row r="37" spans="3:3">
      <c r="C37" s="70"/>
    </row>
    <row r="38" spans="3:3">
      <c r="C38" s="70"/>
    </row>
    <row r="39" spans="3:3">
      <c r="C39" s="70"/>
    </row>
    <row r="40" spans="3:3">
      <c r="C40" s="70"/>
    </row>
    <row r="41" spans="3:3">
      <c r="C41" s="70"/>
    </row>
    <row r="42" spans="3:3">
      <c r="C42" s="70"/>
    </row>
    <row r="43" spans="3:3">
      <c r="C43" s="70"/>
    </row>
    <row r="44" spans="3:3">
      <c r="C44" s="70"/>
    </row>
    <row r="45" spans="3:3">
      <c r="C45" s="70"/>
    </row>
    <row r="46" spans="3:3">
      <c r="C46" s="70"/>
    </row>
    <row r="47" spans="3:3">
      <c r="C47" s="70"/>
    </row>
    <row r="48" spans="3:3">
      <c r="C48" s="70"/>
    </row>
    <row r="49" spans="3:3">
      <c r="C49" s="70"/>
    </row>
    <row r="50" spans="3:3">
      <c r="C50" s="70"/>
    </row>
    <row r="51" spans="3:3">
      <c r="C51" s="70"/>
    </row>
    <row r="52" spans="3:3">
      <c r="C52" s="70"/>
    </row>
    <row r="53" spans="3:3">
      <c r="C53" s="70"/>
    </row>
    <row r="54" spans="3:3">
      <c r="C54" s="70"/>
    </row>
    <row r="55" spans="3:3">
      <c r="C55" s="70"/>
    </row>
    <row r="56" spans="3:3">
      <c r="C56" s="70"/>
    </row>
    <row r="57" spans="3:3">
      <c r="C57" s="70"/>
    </row>
    <row r="58" spans="3:3">
      <c r="C58" s="70"/>
    </row>
    <row r="59" spans="3:3">
      <c r="C59" s="70"/>
    </row>
    <row r="60" spans="3:3">
      <c r="C60" s="70"/>
    </row>
    <row r="61" spans="3:3">
      <c r="C61" s="70"/>
    </row>
    <row r="62" spans="3:3">
      <c r="C62" s="70"/>
    </row>
  </sheetData>
  <mergeCells count="10">
    <mergeCell ref="D6:E6"/>
    <mergeCell ref="F6:G6"/>
    <mergeCell ref="D7:E7"/>
    <mergeCell ref="F7:G7"/>
    <mergeCell ref="D10:E10"/>
    <mergeCell ref="F10:G10"/>
    <mergeCell ref="D8:E8"/>
    <mergeCell ref="F8:G8"/>
    <mergeCell ref="D9:E9"/>
    <mergeCell ref="F9:G9"/>
  </mergeCells>
  <pageMargins left="0.70866141732283472" right="0.70866141732283472" top="0.74803149606299213" bottom="0.74803149606299213" header="0.31496062992125984" footer="0.31496062992125984"/>
  <pageSetup paperSize="9" fitToHeight="0" orientation="portrait" r:id="rId1"/>
  <headerFooter>
    <oddFooter>&amp;C&amp;F&amp;R&amp;P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75"/>
  <sheetViews>
    <sheetView topLeftCell="A25" zoomScaleNormal="100" workbookViewId="0">
      <selection activeCell="B27" sqref="B27"/>
    </sheetView>
  </sheetViews>
  <sheetFormatPr defaultRowHeight="13.2"/>
  <cols>
    <col min="1" max="1" width="3.6640625" style="45" customWidth="1"/>
    <col min="2" max="2" width="14.109375" style="45" customWidth="1"/>
    <col min="3" max="3" width="30.6640625" style="45" customWidth="1"/>
    <col min="4" max="4" width="5.6640625" style="45" customWidth="1"/>
    <col min="5" max="5" width="4.33203125" style="45" customWidth="1"/>
    <col min="6" max="7" width="9.6640625" style="57" bestFit="1" customWidth="1"/>
    <col min="8" max="9" width="12.5546875" style="58" bestFit="1" customWidth="1"/>
    <col min="10" max="256" width="8.88671875" style="45"/>
    <col min="257" max="257" width="3.6640625" style="45" customWidth="1"/>
    <col min="258" max="258" width="14.109375" style="45" customWidth="1"/>
    <col min="259" max="259" width="30.6640625" style="45" customWidth="1"/>
    <col min="260" max="260" width="5.6640625" style="45" customWidth="1"/>
    <col min="261" max="261" width="4.33203125" style="45" customWidth="1"/>
    <col min="262" max="263" width="9.6640625" style="45" bestFit="1" customWidth="1"/>
    <col min="264" max="265" width="12.5546875" style="45" bestFit="1" customWidth="1"/>
    <col min="266" max="512" width="8.88671875" style="45"/>
    <col min="513" max="513" width="3.6640625" style="45" customWidth="1"/>
    <col min="514" max="514" width="14.109375" style="45" customWidth="1"/>
    <col min="515" max="515" width="30.6640625" style="45" customWidth="1"/>
    <col min="516" max="516" width="5.6640625" style="45" customWidth="1"/>
    <col min="517" max="517" width="4.33203125" style="45" customWidth="1"/>
    <col min="518" max="519" width="9.6640625" style="45" bestFit="1" customWidth="1"/>
    <col min="520" max="521" width="12.5546875" style="45" bestFit="1" customWidth="1"/>
    <col min="522" max="768" width="8.88671875" style="45"/>
    <col min="769" max="769" width="3.6640625" style="45" customWidth="1"/>
    <col min="770" max="770" width="14.109375" style="45" customWidth="1"/>
    <col min="771" max="771" width="30.6640625" style="45" customWidth="1"/>
    <col min="772" max="772" width="5.6640625" style="45" customWidth="1"/>
    <col min="773" max="773" width="4.33203125" style="45" customWidth="1"/>
    <col min="774" max="775" width="9.6640625" style="45" bestFit="1" customWidth="1"/>
    <col min="776" max="777" width="12.5546875" style="45" bestFit="1" customWidth="1"/>
    <col min="778" max="1024" width="8.88671875" style="45"/>
    <col min="1025" max="1025" width="3.6640625" style="45" customWidth="1"/>
    <col min="1026" max="1026" width="14.109375" style="45" customWidth="1"/>
    <col min="1027" max="1027" width="30.6640625" style="45" customWidth="1"/>
    <col min="1028" max="1028" width="5.6640625" style="45" customWidth="1"/>
    <col min="1029" max="1029" width="4.33203125" style="45" customWidth="1"/>
    <col min="1030" max="1031" width="9.6640625" style="45" bestFit="1" customWidth="1"/>
    <col min="1032" max="1033" width="12.5546875" style="45" bestFit="1" customWidth="1"/>
    <col min="1034" max="1280" width="8.88671875" style="45"/>
    <col min="1281" max="1281" width="3.6640625" style="45" customWidth="1"/>
    <col min="1282" max="1282" width="14.109375" style="45" customWidth="1"/>
    <col min="1283" max="1283" width="30.6640625" style="45" customWidth="1"/>
    <col min="1284" max="1284" width="5.6640625" style="45" customWidth="1"/>
    <col min="1285" max="1285" width="4.33203125" style="45" customWidth="1"/>
    <col min="1286" max="1287" width="9.6640625" style="45" bestFit="1" customWidth="1"/>
    <col min="1288" max="1289" width="12.5546875" style="45" bestFit="1" customWidth="1"/>
    <col min="1290" max="1536" width="8.88671875" style="45"/>
    <col min="1537" max="1537" width="3.6640625" style="45" customWidth="1"/>
    <col min="1538" max="1538" width="14.109375" style="45" customWidth="1"/>
    <col min="1539" max="1539" width="30.6640625" style="45" customWidth="1"/>
    <col min="1540" max="1540" width="5.6640625" style="45" customWidth="1"/>
    <col min="1541" max="1541" width="4.33203125" style="45" customWidth="1"/>
    <col min="1542" max="1543" width="9.6640625" style="45" bestFit="1" customWidth="1"/>
    <col min="1544" max="1545" width="12.5546875" style="45" bestFit="1" customWidth="1"/>
    <col min="1546" max="1792" width="8.88671875" style="45"/>
    <col min="1793" max="1793" width="3.6640625" style="45" customWidth="1"/>
    <col min="1794" max="1794" width="14.109375" style="45" customWidth="1"/>
    <col min="1795" max="1795" width="30.6640625" style="45" customWidth="1"/>
    <col min="1796" max="1796" width="5.6640625" style="45" customWidth="1"/>
    <col min="1797" max="1797" width="4.33203125" style="45" customWidth="1"/>
    <col min="1798" max="1799" width="9.6640625" style="45" bestFit="1" customWidth="1"/>
    <col min="1800" max="1801" width="12.5546875" style="45" bestFit="1" customWidth="1"/>
    <col min="1802" max="2048" width="8.88671875" style="45"/>
    <col min="2049" max="2049" width="3.6640625" style="45" customWidth="1"/>
    <col min="2050" max="2050" width="14.109375" style="45" customWidth="1"/>
    <col min="2051" max="2051" width="30.6640625" style="45" customWidth="1"/>
    <col min="2052" max="2052" width="5.6640625" style="45" customWidth="1"/>
    <col min="2053" max="2053" width="4.33203125" style="45" customWidth="1"/>
    <col min="2054" max="2055" width="9.6640625" style="45" bestFit="1" customWidth="1"/>
    <col min="2056" max="2057" width="12.5546875" style="45" bestFit="1" customWidth="1"/>
    <col min="2058" max="2304" width="8.88671875" style="45"/>
    <col min="2305" max="2305" width="3.6640625" style="45" customWidth="1"/>
    <col min="2306" max="2306" width="14.109375" style="45" customWidth="1"/>
    <col min="2307" max="2307" width="30.6640625" style="45" customWidth="1"/>
    <col min="2308" max="2308" width="5.6640625" style="45" customWidth="1"/>
    <col min="2309" max="2309" width="4.33203125" style="45" customWidth="1"/>
    <col min="2310" max="2311" width="9.6640625" style="45" bestFit="1" customWidth="1"/>
    <col min="2312" max="2313" width="12.5546875" style="45" bestFit="1" customWidth="1"/>
    <col min="2314" max="2560" width="8.88671875" style="45"/>
    <col min="2561" max="2561" width="3.6640625" style="45" customWidth="1"/>
    <col min="2562" max="2562" width="14.109375" style="45" customWidth="1"/>
    <col min="2563" max="2563" width="30.6640625" style="45" customWidth="1"/>
    <col min="2564" max="2564" width="5.6640625" style="45" customWidth="1"/>
    <col min="2565" max="2565" width="4.33203125" style="45" customWidth="1"/>
    <col min="2566" max="2567" width="9.6640625" style="45" bestFit="1" customWidth="1"/>
    <col min="2568" max="2569" width="12.5546875" style="45" bestFit="1" customWidth="1"/>
    <col min="2570" max="2816" width="8.88671875" style="45"/>
    <col min="2817" max="2817" width="3.6640625" style="45" customWidth="1"/>
    <col min="2818" max="2818" width="14.109375" style="45" customWidth="1"/>
    <col min="2819" max="2819" width="30.6640625" style="45" customWidth="1"/>
    <col min="2820" max="2820" width="5.6640625" style="45" customWidth="1"/>
    <col min="2821" max="2821" width="4.33203125" style="45" customWidth="1"/>
    <col min="2822" max="2823" width="9.6640625" style="45" bestFit="1" customWidth="1"/>
    <col min="2824" max="2825" width="12.5546875" style="45" bestFit="1" customWidth="1"/>
    <col min="2826" max="3072" width="8.88671875" style="45"/>
    <col min="3073" max="3073" width="3.6640625" style="45" customWidth="1"/>
    <col min="3074" max="3074" width="14.109375" style="45" customWidth="1"/>
    <col min="3075" max="3075" width="30.6640625" style="45" customWidth="1"/>
    <col min="3076" max="3076" width="5.6640625" style="45" customWidth="1"/>
    <col min="3077" max="3077" width="4.33203125" style="45" customWidth="1"/>
    <col min="3078" max="3079" width="9.6640625" style="45" bestFit="1" customWidth="1"/>
    <col min="3080" max="3081" width="12.5546875" style="45" bestFit="1" customWidth="1"/>
    <col min="3082" max="3328" width="8.88671875" style="45"/>
    <col min="3329" max="3329" width="3.6640625" style="45" customWidth="1"/>
    <col min="3330" max="3330" width="14.109375" style="45" customWidth="1"/>
    <col min="3331" max="3331" width="30.6640625" style="45" customWidth="1"/>
    <col min="3332" max="3332" width="5.6640625" style="45" customWidth="1"/>
    <col min="3333" max="3333" width="4.33203125" style="45" customWidth="1"/>
    <col min="3334" max="3335" width="9.6640625" style="45" bestFit="1" customWidth="1"/>
    <col min="3336" max="3337" width="12.5546875" style="45" bestFit="1" customWidth="1"/>
    <col min="3338" max="3584" width="8.88671875" style="45"/>
    <col min="3585" max="3585" width="3.6640625" style="45" customWidth="1"/>
    <col min="3586" max="3586" width="14.109375" style="45" customWidth="1"/>
    <col min="3587" max="3587" width="30.6640625" style="45" customWidth="1"/>
    <col min="3588" max="3588" width="5.6640625" style="45" customWidth="1"/>
    <col min="3589" max="3589" width="4.33203125" style="45" customWidth="1"/>
    <col min="3590" max="3591" width="9.6640625" style="45" bestFit="1" customWidth="1"/>
    <col min="3592" max="3593" width="12.5546875" style="45" bestFit="1" customWidth="1"/>
    <col min="3594" max="3840" width="8.88671875" style="45"/>
    <col min="3841" max="3841" width="3.6640625" style="45" customWidth="1"/>
    <col min="3842" max="3842" width="14.109375" style="45" customWidth="1"/>
    <col min="3843" max="3843" width="30.6640625" style="45" customWidth="1"/>
    <col min="3844" max="3844" width="5.6640625" style="45" customWidth="1"/>
    <col min="3845" max="3845" width="4.33203125" style="45" customWidth="1"/>
    <col min="3846" max="3847" width="9.6640625" style="45" bestFit="1" customWidth="1"/>
    <col min="3848" max="3849" width="12.5546875" style="45" bestFit="1" customWidth="1"/>
    <col min="3850" max="4096" width="8.88671875" style="45"/>
    <col min="4097" max="4097" width="3.6640625" style="45" customWidth="1"/>
    <col min="4098" max="4098" width="14.109375" style="45" customWidth="1"/>
    <col min="4099" max="4099" width="30.6640625" style="45" customWidth="1"/>
    <col min="4100" max="4100" width="5.6640625" style="45" customWidth="1"/>
    <col min="4101" max="4101" width="4.33203125" style="45" customWidth="1"/>
    <col min="4102" max="4103" width="9.6640625" style="45" bestFit="1" customWidth="1"/>
    <col min="4104" max="4105" width="12.5546875" style="45" bestFit="1" customWidth="1"/>
    <col min="4106" max="4352" width="8.88671875" style="45"/>
    <col min="4353" max="4353" width="3.6640625" style="45" customWidth="1"/>
    <col min="4354" max="4354" width="14.109375" style="45" customWidth="1"/>
    <col min="4355" max="4355" width="30.6640625" style="45" customWidth="1"/>
    <col min="4356" max="4356" width="5.6640625" style="45" customWidth="1"/>
    <col min="4357" max="4357" width="4.33203125" style="45" customWidth="1"/>
    <col min="4358" max="4359" width="9.6640625" style="45" bestFit="1" customWidth="1"/>
    <col min="4360" max="4361" width="12.5546875" style="45" bestFit="1" customWidth="1"/>
    <col min="4362" max="4608" width="8.88671875" style="45"/>
    <col min="4609" max="4609" width="3.6640625" style="45" customWidth="1"/>
    <col min="4610" max="4610" width="14.109375" style="45" customWidth="1"/>
    <col min="4611" max="4611" width="30.6640625" style="45" customWidth="1"/>
    <col min="4612" max="4612" width="5.6640625" style="45" customWidth="1"/>
    <col min="4613" max="4613" width="4.33203125" style="45" customWidth="1"/>
    <col min="4614" max="4615" width="9.6640625" style="45" bestFit="1" customWidth="1"/>
    <col min="4616" max="4617" width="12.5546875" style="45" bestFit="1" customWidth="1"/>
    <col min="4618" max="4864" width="8.88671875" style="45"/>
    <col min="4865" max="4865" width="3.6640625" style="45" customWidth="1"/>
    <col min="4866" max="4866" width="14.109375" style="45" customWidth="1"/>
    <col min="4867" max="4867" width="30.6640625" style="45" customWidth="1"/>
    <col min="4868" max="4868" width="5.6640625" style="45" customWidth="1"/>
    <col min="4869" max="4869" width="4.33203125" style="45" customWidth="1"/>
    <col min="4870" max="4871" width="9.6640625" style="45" bestFit="1" customWidth="1"/>
    <col min="4872" max="4873" width="12.5546875" style="45" bestFit="1" customWidth="1"/>
    <col min="4874" max="5120" width="8.88671875" style="45"/>
    <col min="5121" max="5121" width="3.6640625" style="45" customWidth="1"/>
    <col min="5122" max="5122" width="14.109375" style="45" customWidth="1"/>
    <col min="5123" max="5123" width="30.6640625" style="45" customWidth="1"/>
    <col min="5124" max="5124" width="5.6640625" style="45" customWidth="1"/>
    <col min="5125" max="5125" width="4.33203125" style="45" customWidth="1"/>
    <col min="5126" max="5127" width="9.6640625" style="45" bestFit="1" customWidth="1"/>
    <col min="5128" max="5129" width="12.5546875" style="45" bestFit="1" customWidth="1"/>
    <col min="5130" max="5376" width="8.88671875" style="45"/>
    <col min="5377" max="5377" width="3.6640625" style="45" customWidth="1"/>
    <col min="5378" max="5378" width="14.109375" style="45" customWidth="1"/>
    <col min="5379" max="5379" width="30.6640625" style="45" customWidth="1"/>
    <col min="5380" max="5380" width="5.6640625" style="45" customWidth="1"/>
    <col min="5381" max="5381" width="4.33203125" style="45" customWidth="1"/>
    <col min="5382" max="5383" width="9.6640625" style="45" bestFit="1" customWidth="1"/>
    <col min="5384" max="5385" width="12.5546875" style="45" bestFit="1" customWidth="1"/>
    <col min="5386" max="5632" width="8.88671875" style="45"/>
    <col min="5633" max="5633" width="3.6640625" style="45" customWidth="1"/>
    <col min="5634" max="5634" width="14.109375" style="45" customWidth="1"/>
    <col min="5635" max="5635" width="30.6640625" style="45" customWidth="1"/>
    <col min="5636" max="5636" width="5.6640625" style="45" customWidth="1"/>
    <col min="5637" max="5637" width="4.33203125" style="45" customWidth="1"/>
    <col min="5638" max="5639" width="9.6640625" style="45" bestFit="1" customWidth="1"/>
    <col min="5640" max="5641" width="12.5546875" style="45" bestFit="1" customWidth="1"/>
    <col min="5642" max="5888" width="8.88671875" style="45"/>
    <col min="5889" max="5889" width="3.6640625" style="45" customWidth="1"/>
    <col min="5890" max="5890" width="14.109375" style="45" customWidth="1"/>
    <col min="5891" max="5891" width="30.6640625" style="45" customWidth="1"/>
    <col min="5892" max="5892" width="5.6640625" style="45" customWidth="1"/>
    <col min="5893" max="5893" width="4.33203125" style="45" customWidth="1"/>
    <col min="5894" max="5895" width="9.6640625" style="45" bestFit="1" customWidth="1"/>
    <col min="5896" max="5897" width="12.5546875" style="45" bestFit="1" customWidth="1"/>
    <col min="5898" max="6144" width="8.88671875" style="45"/>
    <col min="6145" max="6145" width="3.6640625" style="45" customWidth="1"/>
    <col min="6146" max="6146" width="14.109375" style="45" customWidth="1"/>
    <col min="6147" max="6147" width="30.6640625" style="45" customWidth="1"/>
    <col min="6148" max="6148" width="5.6640625" style="45" customWidth="1"/>
    <col min="6149" max="6149" width="4.33203125" style="45" customWidth="1"/>
    <col min="6150" max="6151" width="9.6640625" style="45" bestFit="1" customWidth="1"/>
    <col min="6152" max="6153" width="12.5546875" style="45" bestFit="1" customWidth="1"/>
    <col min="6154" max="6400" width="8.88671875" style="45"/>
    <col min="6401" max="6401" width="3.6640625" style="45" customWidth="1"/>
    <col min="6402" max="6402" width="14.109375" style="45" customWidth="1"/>
    <col min="6403" max="6403" width="30.6640625" style="45" customWidth="1"/>
    <col min="6404" max="6404" width="5.6640625" style="45" customWidth="1"/>
    <col min="6405" max="6405" width="4.33203125" style="45" customWidth="1"/>
    <col min="6406" max="6407" width="9.6640625" style="45" bestFit="1" customWidth="1"/>
    <col min="6408" max="6409" width="12.5546875" style="45" bestFit="1" customWidth="1"/>
    <col min="6410" max="6656" width="8.88671875" style="45"/>
    <col min="6657" max="6657" width="3.6640625" style="45" customWidth="1"/>
    <col min="6658" max="6658" width="14.109375" style="45" customWidth="1"/>
    <col min="6659" max="6659" width="30.6640625" style="45" customWidth="1"/>
    <col min="6660" max="6660" width="5.6640625" style="45" customWidth="1"/>
    <col min="6661" max="6661" width="4.33203125" style="45" customWidth="1"/>
    <col min="6662" max="6663" width="9.6640625" style="45" bestFit="1" customWidth="1"/>
    <col min="6664" max="6665" width="12.5546875" style="45" bestFit="1" customWidth="1"/>
    <col min="6666" max="6912" width="8.88671875" style="45"/>
    <col min="6913" max="6913" width="3.6640625" style="45" customWidth="1"/>
    <col min="6914" max="6914" width="14.109375" style="45" customWidth="1"/>
    <col min="6915" max="6915" width="30.6640625" style="45" customWidth="1"/>
    <col min="6916" max="6916" width="5.6640625" style="45" customWidth="1"/>
    <col min="6917" max="6917" width="4.33203125" style="45" customWidth="1"/>
    <col min="6918" max="6919" width="9.6640625" style="45" bestFit="1" customWidth="1"/>
    <col min="6920" max="6921" width="12.5546875" style="45" bestFit="1" customWidth="1"/>
    <col min="6922" max="7168" width="8.88671875" style="45"/>
    <col min="7169" max="7169" width="3.6640625" style="45" customWidth="1"/>
    <col min="7170" max="7170" width="14.109375" style="45" customWidth="1"/>
    <col min="7171" max="7171" width="30.6640625" style="45" customWidth="1"/>
    <col min="7172" max="7172" width="5.6640625" style="45" customWidth="1"/>
    <col min="7173" max="7173" width="4.33203125" style="45" customWidth="1"/>
    <col min="7174" max="7175" width="9.6640625" style="45" bestFit="1" customWidth="1"/>
    <col min="7176" max="7177" width="12.5546875" style="45" bestFit="1" customWidth="1"/>
    <col min="7178" max="7424" width="8.88671875" style="45"/>
    <col min="7425" max="7425" width="3.6640625" style="45" customWidth="1"/>
    <col min="7426" max="7426" width="14.109375" style="45" customWidth="1"/>
    <col min="7427" max="7427" width="30.6640625" style="45" customWidth="1"/>
    <col min="7428" max="7428" width="5.6640625" style="45" customWidth="1"/>
    <col min="7429" max="7429" width="4.33203125" style="45" customWidth="1"/>
    <col min="7430" max="7431" width="9.6640625" style="45" bestFit="1" customWidth="1"/>
    <col min="7432" max="7433" width="12.5546875" style="45" bestFit="1" customWidth="1"/>
    <col min="7434" max="7680" width="8.88671875" style="45"/>
    <col min="7681" max="7681" width="3.6640625" style="45" customWidth="1"/>
    <col min="7682" max="7682" width="14.109375" style="45" customWidth="1"/>
    <col min="7683" max="7683" width="30.6640625" style="45" customWidth="1"/>
    <col min="7684" max="7684" width="5.6640625" style="45" customWidth="1"/>
    <col min="7685" max="7685" width="4.33203125" style="45" customWidth="1"/>
    <col min="7686" max="7687" width="9.6640625" style="45" bestFit="1" customWidth="1"/>
    <col min="7688" max="7689" width="12.5546875" style="45" bestFit="1" customWidth="1"/>
    <col min="7690" max="7936" width="8.88671875" style="45"/>
    <col min="7937" max="7937" width="3.6640625" style="45" customWidth="1"/>
    <col min="7938" max="7938" width="14.109375" style="45" customWidth="1"/>
    <col min="7939" max="7939" width="30.6640625" style="45" customWidth="1"/>
    <col min="7940" max="7940" width="5.6640625" style="45" customWidth="1"/>
    <col min="7941" max="7941" width="4.33203125" style="45" customWidth="1"/>
    <col min="7942" max="7943" width="9.6640625" style="45" bestFit="1" customWidth="1"/>
    <col min="7944" max="7945" width="12.5546875" style="45" bestFit="1" customWidth="1"/>
    <col min="7946" max="8192" width="8.88671875" style="45"/>
    <col min="8193" max="8193" width="3.6640625" style="45" customWidth="1"/>
    <col min="8194" max="8194" width="14.109375" style="45" customWidth="1"/>
    <col min="8195" max="8195" width="30.6640625" style="45" customWidth="1"/>
    <col min="8196" max="8196" width="5.6640625" style="45" customWidth="1"/>
    <col min="8197" max="8197" width="4.33203125" style="45" customWidth="1"/>
    <col min="8198" max="8199" width="9.6640625" style="45" bestFit="1" customWidth="1"/>
    <col min="8200" max="8201" width="12.5546875" style="45" bestFit="1" customWidth="1"/>
    <col min="8202" max="8448" width="8.88671875" style="45"/>
    <col min="8449" max="8449" width="3.6640625" style="45" customWidth="1"/>
    <col min="8450" max="8450" width="14.109375" style="45" customWidth="1"/>
    <col min="8451" max="8451" width="30.6640625" style="45" customWidth="1"/>
    <col min="8452" max="8452" width="5.6640625" style="45" customWidth="1"/>
    <col min="8453" max="8453" width="4.33203125" style="45" customWidth="1"/>
    <col min="8454" max="8455" width="9.6640625" style="45" bestFit="1" customWidth="1"/>
    <col min="8456" max="8457" width="12.5546875" style="45" bestFit="1" customWidth="1"/>
    <col min="8458" max="8704" width="8.88671875" style="45"/>
    <col min="8705" max="8705" width="3.6640625" style="45" customWidth="1"/>
    <col min="8706" max="8706" width="14.109375" style="45" customWidth="1"/>
    <col min="8707" max="8707" width="30.6640625" style="45" customWidth="1"/>
    <col min="8708" max="8708" width="5.6640625" style="45" customWidth="1"/>
    <col min="8709" max="8709" width="4.33203125" style="45" customWidth="1"/>
    <col min="8710" max="8711" width="9.6640625" style="45" bestFit="1" customWidth="1"/>
    <col min="8712" max="8713" width="12.5546875" style="45" bestFit="1" customWidth="1"/>
    <col min="8714" max="8960" width="8.88671875" style="45"/>
    <col min="8961" max="8961" width="3.6640625" style="45" customWidth="1"/>
    <col min="8962" max="8962" width="14.109375" style="45" customWidth="1"/>
    <col min="8963" max="8963" width="30.6640625" style="45" customWidth="1"/>
    <col min="8964" max="8964" width="5.6640625" style="45" customWidth="1"/>
    <col min="8965" max="8965" width="4.33203125" style="45" customWidth="1"/>
    <col min="8966" max="8967" width="9.6640625" style="45" bestFit="1" customWidth="1"/>
    <col min="8968" max="8969" width="12.5546875" style="45" bestFit="1" customWidth="1"/>
    <col min="8970" max="9216" width="8.88671875" style="45"/>
    <col min="9217" max="9217" width="3.6640625" style="45" customWidth="1"/>
    <col min="9218" max="9218" width="14.109375" style="45" customWidth="1"/>
    <col min="9219" max="9219" width="30.6640625" style="45" customWidth="1"/>
    <col min="9220" max="9220" width="5.6640625" style="45" customWidth="1"/>
    <col min="9221" max="9221" width="4.33203125" style="45" customWidth="1"/>
    <col min="9222" max="9223" width="9.6640625" style="45" bestFit="1" customWidth="1"/>
    <col min="9224" max="9225" width="12.5546875" style="45" bestFit="1" customWidth="1"/>
    <col min="9226" max="9472" width="8.88671875" style="45"/>
    <col min="9473" max="9473" width="3.6640625" style="45" customWidth="1"/>
    <col min="9474" max="9474" width="14.109375" style="45" customWidth="1"/>
    <col min="9475" max="9475" width="30.6640625" style="45" customWidth="1"/>
    <col min="9476" max="9476" width="5.6640625" style="45" customWidth="1"/>
    <col min="9477" max="9477" width="4.33203125" style="45" customWidth="1"/>
    <col min="9478" max="9479" width="9.6640625" style="45" bestFit="1" customWidth="1"/>
    <col min="9480" max="9481" width="12.5546875" style="45" bestFit="1" customWidth="1"/>
    <col min="9482" max="9728" width="8.88671875" style="45"/>
    <col min="9729" max="9729" width="3.6640625" style="45" customWidth="1"/>
    <col min="9730" max="9730" width="14.109375" style="45" customWidth="1"/>
    <col min="9731" max="9731" width="30.6640625" style="45" customWidth="1"/>
    <col min="9732" max="9732" width="5.6640625" style="45" customWidth="1"/>
    <col min="9733" max="9733" width="4.33203125" style="45" customWidth="1"/>
    <col min="9734" max="9735" width="9.6640625" style="45" bestFit="1" customWidth="1"/>
    <col min="9736" max="9737" width="12.5546875" style="45" bestFit="1" customWidth="1"/>
    <col min="9738" max="9984" width="8.88671875" style="45"/>
    <col min="9985" max="9985" width="3.6640625" style="45" customWidth="1"/>
    <col min="9986" max="9986" width="14.109375" style="45" customWidth="1"/>
    <col min="9987" max="9987" width="30.6640625" style="45" customWidth="1"/>
    <col min="9988" max="9988" width="5.6640625" style="45" customWidth="1"/>
    <col min="9989" max="9989" width="4.33203125" style="45" customWidth="1"/>
    <col min="9990" max="9991" width="9.6640625" style="45" bestFit="1" customWidth="1"/>
    <col min="9992" max="9993" width="12.5546875" style="45" bestFit="1" customWidth="1"/>
    <col min="9994" max="10240" width="8.88671875" style="45"/>
    <col min="10241" max="10241" width="3.6640625" style="45" customWidth="1"/>
    <col min="10242" max="10242" width="14.109375" style="45" customWidth="1"/>
    <col min="10243" max="10243" width="30.6640625" style="45" customWidth="1"/>
    <col min="10244" max="10244" width="5.6640625" style="45" customWidth="1"/>
    <col min="10245" max="10245" width="4.33203125" style="45" customWidth="1"/>
    <col min="10246" max="10247" width="9.6640625" style="45" bestFit="1" customWidth="1"/>
    <col min="10248" max="10249" width="12.5546875" style="45" bestFit="1" customWidth="1"/>
    <col min="10250" max="10496" width="8.88671875" style="45"/>
    <col min="10497" max="10497" width="3.6640625" style="45" customWidth="1"/>
    <col min="10498" max="10498" width="14.109375" style="45" customWidth="1"/>
    <col min="10499" max="10499" width="30.6640625" style="45" customWidth="1"/>
    <col min="10500" max="10500" width="5.6640625" style="45" customWidth="1"/>
    <col min="10501" max="10501" width="4.33203125" style="45" customWidth="1"/>
    <col min="10502" max="10503" width="9.6640625" style="45" bestFit="1" customWidth="1"/>
    <col min="10504" max="10505" width="12.5546875" style="45" bestFit="1" customWidth="1"/>
    <col min="10506" max="10752" width="8.88671875" style="45"/>
    <col min="10753" max="10753" width="3.6640625" style="45" customWidth="1"/>
    <col min="10754" max="10754" width="14.109375" style="45" customWidth="1"/>
    <col min="10755" max="10755" width="30.6640625" style="45" customWidth="1"/>
    <col min="10756" max="10756" width="5.6640625" style="45" customWidth="1"/>
    <col min="10757" max="10757" width="4.33203125" style="45" customWidth="1"/>
    <col min="10758" max="10759" width="9.6640625" style="45" bestFit="1" customWidth="1"/>
    <col min="10760" max="10761" width="12.5546875" style="45" bestFit="1" customWidth="1"/>
    <col min="10762" max="11008" width="8.88671875" style="45"/>
    <col min="11009" max="11009" width="3.6640625" style="45" customWidth="1"/>
    <col min="11010" max="11010" width="14.109375" style="45" customWidth="1"/>
    <col min="11011" max="11011" width="30.6640625" style="45" customWidth="1"/>
    <col min="11012" max="11012" width="5.6640625" style="45" customWidth="1"/>
    <col min="11013" max="11013" width="4.33203125" style="45" customWidth="1"/>
    <col min="11014" max="11015" width="9.6640625" style="45" bestFit="1" customWidth="1"/>
    <col min="11016" max="11017" width="12.5546875" style="45" bestFit="1" customWidth="1"/>
    <col min="11018" max="11264" width="8.88671875" style="45"/>
    <col min="11265" max="11265" width="3.6640625" style="45" customWidth="1"/>
    <col min="11266" max="11266" width="14.109375" style="45" customWidth="1"/>
    <col min="11267" max="11267" width="30.6640625" style="45" customWidth="1"/>
    <col min="11268" max="11268" width="5.6640625" style="45" customWidth="1"/>
    <col min="11269" max="11269" width="4.33203125" style="45" customWidth="1"/>
    <col min="11270" max="11271" width="9.6640625" style="45" bestFit="1" customWidth="1"/>
    <col min="11272" max="11273" width="12.5546875" style="45" bestFit="1" customWidth="1"/>
    <col min="11274" max="11520" width="8.88671875" style="45"/>
    <col min="11521" max="11521" width="3.6640625" style="45" customWidth="1"/>
    <col min="11522" max="11522" width="14.109375" style="45" customWidth="1"/>
    <col min="11523" max="11523" width="30.6640625" style="45" customWidth="1"/>
    <col min="11524" max="11524" width="5.6640625" style="45" customWidth="1"/>
    <col min="11525" max="11525" width="4.33203125" style="45" customWidth="1"/>
    <col min="11526" max="11527" width="9.6640625" style="45" bestFit="1" customWidth="1"/>
    <col min="11528" max="11529" width="12.5546875" style="45" bestFit="1" customWidth="1"/>
    <col min="11530" max="11776" width="8.88671875" style="45"/>
    <col min="11777" max="11777" width="3.6640625" style="45" customWidth="1"/>
    <col min="11778" max="11778" width="14.109375" style="45" customWidth="1"/>
    <col min="11779" max="11779" width="30.6640625" style="45" customWidth="1"/>
    <col min="11780" max="11780" width="5.6640625" style="45" customWidth="1"/>
    <col min="11781" max="11781" width="4.33203125" style="45" customWidth="1"/>
    <col min="11782" max="11783" width="9.6640625" style="45" bestFit="1" customWidth="1"/>
    <col min="11784" max="11785" width="12.5546875" style="45" bestFit="1" customWidth="1"/>
    <col min="11786" max="12032" width="8.88671875" style="45"/>
    <col min="12033" max="12033" width="3.6640625" style="45" customWidth="1"/>
    <col min="12034" max="12034" width="14.109375" style="45" customWidth="1"/>
    <col min="12035" max="12035" width="30.6640625" style="45" customWidth="1"/>
    <col min="12036" max="12036" width="5.6640625" style="45" customWidth="1"/>
    <col min="12037" max="12037" width="4.33203125" style="45" customWidth="1"/>
    <col min="12038" max="12039" width="9.6640625" style="45" bestFit="1" customWidth="1"/>
    <col min="12040" max="12041" width="12.5546875" style="45" bestFit="1" customWidth="1"/>
    <col min="12042" max="12288" width="8.88671875" style="45"/>
    <col min="12289" max="12289" width="3.6640625" style="45" customWidth="1"/>
    <col min="12290" max="12290" width="14.109375" style="45" customWidth="1"/>
    <col min="12291" max="12291" width="30.6640625" style="45" customWidth="1"/>
    <col min="12292" max="12292" width="5.6640625" style="45" customWidth="1"/>
    <col min="12293" max="12293" width="4.33203125" style="45" customWidth="1"/>
    <col min="12294" max="12295" width="9.6640625" style="45" bestFit="1" customWidth="1"/>
    <col min="12296" max="12297" width="12.5546875" style="45" bestFit="1" customWidth="1"/>
    <col min="12298" max="12544" width="8.88671875" style="45"/>
    <col min="12545" max="12545" width="3.6640625" style="45" customWidth="1"/>
    <col min="12546" max="12546" width="14.109375" style="45" customWidth="1"/>
    <col min="12547" max="12547" width="30.6640625" style="45" customWidth="1"/>
    <col min="12548" max="12548" width="5.6640625" style="45" customWidth="1"/>
    <col min="12549" max="12549" width="4.33203125" style="45" customWidth="1"/>
    <col min="12550" max="12551" width="9.6640625" style="45" bestFit="1" customWidth="1"/>
    <col min="12552" max="12553" width="12.5546875" style="45" bestFit="1" customWidth="1"/>
    <col min="12554" max="12800" width="8.88671875" style="45"/>
    <col min="12801" max="12801" width="3.6640625" style="45" customWidth="1"/>
    <col min="12802" max="12802" width="14.109375" style="45" customWidth="1"/>
    <col min="12803" max="12803" width="30.6640625" style="45" customWidth="1"/>
    <col min="12804" max="12804" width="5.6640625" style="45" customWidth="1"/>
    <col min="12805" max="12805" width="4.33203125" style="45" customWidth="1"/>
    <col min="12806" max="12807" width="9.6640625" style="45" bestFit="1" customWidth="1"/>
    <col min="12808" max="12809" width="12.5546875" style="45" bestFit="1" customWidth="1"/>
    <col min="12810" max="13056" width="8.88671875" style="45"/>
    <col min="13057" max="13057" width="3.6640625" style="45" customWidth="1"/>
    <col min="13058" max="13058" width="14.109375" style="45" customWidth="1"/>
    <col min="13059" max="13059" width="30.6640625" style="45" customWidth="1"/>
    <col min="13060" max="13060" width="5.6640625" style="45" customWidth="1"/>
    <col min="13061" max="13061" width="4.33203125" style="45" customWidth="1"/>
    <col min="13062" max="13063" width="9.6640625" style="45" bestFit="1" customWidth="1"/>
    <col min="13064" max="13065" width="12.5546875" style="45" bestFit="1" customWidth="1"/>
    <col min="13066" max="13312" width="8.88671875" style="45"/>
    <col min="13313" max="13313" width="3.6640625" style="45" customWidth="1"/>
    <col min="13314" max="13314" width="14.109375" style="45" customWidth="1"/>
    <col min="13315" max="13315" width="30.6640625" style="45" customWidth="1"/>
    <col min="13316" max="13316" width="5.6640625" style="45" customWidth="1"/>
    <col min="13317" max="13317" width="4.33203125" style="45" customWidth="1"/>
    <col min="13318" max="13319" width="9.6640625" style="45" bestFit="1" customWidth="1"/>
    <col min="13320" max="13321" width="12.5546875" style="45" bestFit="1" customWidth="1"/>
    <col min="13322" max="13568" width="8.88671875" style="45"/>
    <col min="13569" max="13569" width="3.6640625" style="45" customWidth="1"/>
    <col min="13570" max="13570" width="14.109375" style="45" customWidth="1"/>
    <col min="13571" max="13571" width="30.6640625" style="45" customWidth="1"/>
    <col min="13572" max="13572" width="5.6640625" style="45" customWidth="1"/>
    <col min="13573" max="13573" width="4.33203125" style="45" customWidth="1"/>
    <col min="13574" max="13575" width="9.6640625" style="45" bestFit="1" customWidth="1"/>
    <col min="13576" max="13577" width="12.5546875" style="45" bestFit="1" customWidth="1"/>
    <col min="13578" max="13824" width="8.88671875" style="45"/>
    <col min="13825" max="13825" width="3.6640625" style="45" customWidth="1"/>
    <col min="13826" max="13826" width="14.109375" style="45" customWidth="1"/>
    <col min="13827" max="13827" width="30.6640625" style="45" customWidth="1"/>
    <col min="13828" max="13828" width="5.6640625" style="45" customWidth="1"/>
    <col min="13829" max="13829" width="4.33203125" style="45" customWidth="1"/>
    <col min="13830" max="13831" width="9.6640625" style="45" bestFit="1" customWidth="1"/>
    <col min="13832" max="13833" width="12.5546875" style="45" bestFit="1" customWidth="1"/>
    <col min="13834" max="14080" width="8.88671875" style="45"/>
    <col min="14081" max="14081" width="3.6640625" style="45" customWidth="1"/>
    <col min="14082" max="14082" width="14.109375" style="45" customWidth="1"/>
    <col min="14083" max="14083" width="30.6640625" style="45" customWidth="1"/>
    <col min="14084" max="14084" width="5.6640625" style="45" customWidth="1"/>
    <col min="14085" max="14085" width="4.33203125" style="45" customWidth="1"/>
    <col min="14086" max="14087" width="9.6640625" style="45" bestFit="1" customWidth="1"/>
    <col min="14088" max="14089" width="12.5546875" style="45" bestFit="1" customWidth="1"/>
    <col min="14090" max="14336" width="8.88671875" style="45"/>
    <col min="14337" max="14337" width="3.6640625" style="45" customWidth="1"/>
    <col min="14338" max="14338" width="14.109375" style="45" customWidth="1"/>
    <col min="14339" max="14339" width="30.6640625" style="45" customWidth="1"/>
    <col min="14340" max="14340" width="5.6640625" style="45" customWidth="1"/>
    <col min="14341" max="14341" width="4.33203125" style="45" customWidth="1"/>
    <col min="14342" max="14343" width="9.6640625" style="45" bestFit="1" customWidth="1"/>
    <col min="14344" max="14345" width="12.5546875" style="45" bestFit="1" customWidth="1"/>
    <col min="14346" max="14592" width="8.88671875" style="45"/>
    <col min="14593" max="14593" width="3.6640625" style="45" customWidth="1"/>
    <col min="14594" max="14594" width="14.109375" style="45" customWidth="1"/>
    <col min="14595" max="14595" width="30.6640625" style="45" customWidth="1"/>
    <col min="14596" max="14596" width="5.6640625" style="45" customWidth="1"/>
    <col min="14597" max="14597" width="4.33203125" style="45" customWidth="1"/>
    <col min="14598" max="14599" width="9.6640625" style="45" bestFit="1" customWidth="1"/>
    <col min="14600" max="14601" width="12.5546875" style="45" bestFit="1" customWidth="1"/>
    <col min="14602" max="14848" width="8.88671875" style="45"/>
    <col min="14849" max="14849" width="3.6640625" style="45" customWidth="1"/>
    <col min="14850" max="14850" width="14.109375" style="45" customWidth="1"/>
    <col min="14851" max="14851" width="30.6640625" style="45" customWidth="1"/>
    <col min="14852" max="14852" width="5.6640625" style="45" customWidth="1"/>
    <col min="14853" max="14853" width="4.33203125" style="45" customWidth="1"/>
    <col min="14854" max="14855" width="9.6640625" style="45" bestFit="1" customWidth="1"/>
    <col min="14856" max="14857" width="12.5546875" style="45" bestFit="1" customWidth="1"/>
    <col min="14858" max="15104" width="8.88671875" style="45"/>
    <col min="15105" max="15105" width="3.6640625" style="45" customWidth="1"/>
    <col min="15106" max="15106" width="14.109375" style="45" customWidth="1"/>
    <col min="15107" max="15107" width="30.6640625" style="45" customWidth="1"/>
    <col min="15108" max="15108" width="5.6640625" style="45" customWidth="1"/>
    <col min="15109" max="15109" width="4.33203125" style="45" customWidth="1"/>
    <col min="15110" max="15111" width="9.6640625" style="45" bestFit="1" customWidth="1"/>
    <col min="15112" max="15113" width="12.5546875" style="45" bestFit="1" customWidth="1"/>
    <col min="15114" max="15360" width="8.88671875" style="45"/>
    <col min="15361" max="15361" width="3.6640625" style="45" customWidth="1"/>
    <col min="15362" max="15362" width="14.109375" style="45" customWidth="1"/>
    <col min="15363" max="15363" width="30.6640625" style="45" customWidth="1"/>
    <col min="15364" max="15364" width="5.6640625" style="45" customWidth="1"/>
    <col min="15365" max="15365" width="4.33203125" style="45" customWidth="1"/>
    <col min="15366" max="15367" width="9.6640625" style="45" bestFit="1" customWidth="1"/>
    <col min="15368" max="15369" width="12.5546875" style="45" bestFit="1" customWidth="1"/>
    <col min="15370" max="15616" width="8.88671875" style="45"/>
    <col min="15617" max="15617" width="3.6640625" style="45" customWidth="1"/>
    <col min="15618" max="15618" width="14.109375" style="45" customWidth="1"/>
    <col min="15619" max="15619" width="30.6640625" style="45" customWidth="1"/>
    <col min="15620" max="15620" width="5.6640625" style="45" customWidth="1"/>
    <col min="15621" max="15621" width="4.33203125" style="45" customWidth="1"/>
    <col min="15622" max="15623" width="9.6640625" style="45" bestFit="1" customWidth="1"/>
    <col min="15624" max="15625" width="12.5546875" style="45" bestFit="1" customWidth="1"/>
    <col min="15626" max="15872" width="8.88671875" style="45"/>
    <col min="15873" max="15873" width="3.6640625" style="45" customWidth="1"/>
    <col min="15874" max="15874" width="14.109375" style="45" customWidth="1"/>
    <col min="15875" max="15875" width="30.6640625" style="45" customWidth="1"/>
    <col min="15876" max="15876" width="5.6640625" style="45" customWidth="1"/>
    <col min="15877" max="15877" width="4.33203125" style="45" customWidth="1"/>
    <col min="15878" max="15879" width="9.6640625" style="45" bestFit="1" customWidth="1"/>
    <col min="15880" max="15881" width="12.5546875" style="45" bestFit="1" customWidth="1"/>
    <col min="15882" max="16128" width="8.88671875" style="45"/>
    <col min="16129" max="16129" width="3.6640625" style="45" customWidth="1"/>
    <col min="16130" max="16130" width="14.109375" style="45" customWidth="1"/>
    <col min="16131" max="16131" width="30.6640625" style="45" customWidth="1"/>
    <col min="16132" max="16132" width="5.6640625" style="45" customWidth="1"/>
    <col min="16133" max="16133" width="4.33203125" style="45" customWidth="1"/>
    <col min="16134" max="16135" width="9.6640625" style="45" bestFit="1" customWidth="1"/>
    <col min="16136" max="16137" width="12.5546875" style="45" bestFit="1" customWidth="1"/>
    <col min="16138" max="16384" width="8.88671875" style="45"/>
  </cols>
  <sheetData>
    <row r="1" spans="1:9" s="18" customFormat="1">
      <c r="A1" s="17" t="s">
        <v>224</v>
      </c>
      <c r="B1" s="17"/>
      <c r="F1" s="19"/>
    </row>
    <row r="2" spans="1:9" s="18" customFormat="1">
      <c r="A2" s="20" t="s">
        <v>27</v>
      </c>
      <c r="B2" s="20"/>
      <c r="F2" s="19"/>
    </row>
    <row r="3" spans="1:9" customFormat="1">
      <c r="B3" s="45"/>
      <c r="F3" s="21"/>
    </row>
    <row r="4" spans="1:9" customFormat="1">
      <c r="C4" s="22" t="s">
        <v>217</v>
      </c>
      <c r="F4" s="21"/>
    </row>
    <row r="6" spans="1:9" ht="41.25" customHeight="1">
      <c r="A6" s="59" t="s">
        <v>742</v>
      </c>
      <c r="B6" s="59" t="s">
        <v>743</v>
      </c>
      <c r="C6" s="59" t="s">
        <v>120</v>
      </c>
      <c r="D6" s="59" t="s">
        <v>121</v>
      </c>
      <c r="E6" s="59" t="s">
        <v>122</v>
      </c>
      <c r="F6" s="60" t="s">
        <v>123</v>
      </c>
      <c r="G6" s="60" t="s">
        <v>124</v>
      </c>
      <c r="H6" s="61" t="s">
        <v>125</v>
      </c>
      <c r="I6" s="61" t="s">
        <v>126</v>
      </c>
    </row>
    <row r="7" spans="1:9" ht="48">
      <c r="A7" s="43" t="s">
        <v>12</v>
      </c>
      <c r="B7" s="43" t="s">
        <v>744</v>
      </c>
      <c r="C7" s="62" t="s">
        <v>127</v>
      </c>
      <c r="D7" s="46">
        <v>1</v>
      </c>
      <c r="E7" s="46" t="s">
        <v>128</v>
      </c>
      <c r="F7" s="47"/>
      <c r="G7" s="47">
        <v>98885</v>
      </c>
      <c r="H7" s="47">
        <f>D7*F7</f>
        <v>0</v>
      </c>
      <c r="I7" s="44">
        <f>D7*G7</f>
        <v>98885</v>
      </c>
    </row>
    <row r="8" spans="1:9" ht="24">
      <c r="A8" s="43" t="s">
        <v>13</v>
      </c>
      <c r="B8" s="43" t="s">
        <v>745</v>
      </c>
      <c r="C8" s="62" t="s">
        <v>129</v>
      </c>
      <c r="D8" s="46">
        <v>1</v>
      </c>
      <c r="E8" s="46" t="s">
        <v>128</v>
      </c>
      <c r="F8" s="47"/>
      <c r="G8" s="47">
        <v>98885</v>
      </c>
      <c r="H8" s="47">
        <f>D8*F8</f>
        <v>0</v>
      </c>
      <c r="I8" s="44">
        <f>D8*G8</f>
        <v>98885</v>
      </c>
    </row>
    <row r="9" spans="1:9" ht="96">
      <c r="A9" s="43" t="s">
        <v>14</v>
      </c>
      <c r="B9" s="43" t="s">
        <v>746</v>
      </c>
      <c r="C9" s="62" t="s">
        <v>130</v>
      </c>
      <c r="D9" s="46">
        <v>500</v>
      </c>
      <c r="E9" s="46" t="s">
        <v>78</v>
      </c>
      <c r="F9" s="47">
        <v>236</v>
      </c>
      <c r="G9" s="47">
        <v>698</v>
      </c>
      <c r="H9" s="47">
        <f>D9*F9</f>
        <v>118000</v>
      </c>
      <c r="I9" s="44">
        <f>D9*G9</f>
        <v>349000</v>
      </c>
    </row>
    <row r="10" spans="1:9" ht="60">
      <c r="A10" s="43" t="s">
        <v>16</v>
      </c>
      <c r="B10" s="158" t="s">
        <v>746</v>
      </c>
      <c r="C10" s="62" t="s">
        <v>131</v>
      </c>
      <c r="D10" s="46">
        <v>60</v>
      </c>
      <c r="E10" s="46" t="s">
        <v>78</v>
      </c>
      <c r="F10" s="47">
        <v>236</v>
      </c>
      <c r="G10" s="47">
        <v>755</v>
      </c>
      <c r="H10" s="47">
        <f t="shared" ref="H10:H61" si="0">D10*F10</f>
        <v>14160</v>
      </c>
      <c r="I10" s="44">
        <f t="shared" ref="I10:I61" si="1">D10*G10</f>
        <v>45300</v>
      </c>
    </row>
    <row r="11" spans="1:9" ht="60">
      <c r="A11" s="43" t="s">
        <v>26</v>
      </c>
      <c r="B11" s="43" t="s">
        <v>747</v>
      </c>
      <c r="C11" s="62" t="s">
        <v>132</v>
      </c>
      <c r="D11" s="46">
        <v>25</v>
      </c>
      <c r="E11" s="46" t="s">
        <v>78</v>
      </c>
      <c r="F11" s="47">
        <v>591</v>
      </c>
      <c r="G11" s="47">
        <v>1744</v>
      </c>
      <c r="H11" s="47">
        <f t="shared" si="0"/>
        <v>14775</v>
      </c>
      <c r="I11" s="44">
        <f t="shared" si="1"/>
        <v>43600</v>
      </c>
    </row>
    <row r="12" spans="1:9" ht="48">
      <c r="A12" s="43" t="s">
        <v>133</v>
      </c>
      <c r="B12" s="43" t="s">
        <v>748</v>
      </c>
      <c r="C12" s="62" t="s">
        <v>134</v>
      </c>
      <c r="D12" s="46">
        <v>65</v>
      </c>
      <c r="E12" s="46" t="s">
        <v>66</v>
      </c>
      <c r="F12" s="47">
        <v>75</v>
      </c>
      <c r="G12" s="47">
        <v>750</v>
      </c>
      <c r="H12" s="47">
        <f t="shared" si="0"/>
        <v>4875</v>
      </c>
      <c r="I12" s="44">
        <f t="shared" si="1"/>
        <v>48750</v>
      </c>
    </row>
    <row r="13" spans="1:9" ht="48">
      <c r="A13" s="43" t="s">
        <v>135</v>
      </c>
      <c r="B13" s="43" t="s">
        <v>749</v>
      </c>
      <c r="C13" s="62" t="s">
        <v>136</v>
      </c>
      <c r="D13" s="46">
        <v>4</v>
      </c>
      <c r="E13" s="46" t="s">
        <v>66</v>
      </c>
      <c r="F13" s="47">
        <v>14554</v>
      </c>
      <c r="G13" s="47">
        <v>3225</v>
      </c>
      <c r="H13" s="47">
        <f t="shared" si="0"/>
        <v>58216</v>
      </c>
      <c r="I13" s="44">
        <f t="shared" si="1"/>
        <v>12900</v>
      </c>
    </row>
    <row r="14" spans="1:9" ht="72">
      <c r="A14" s="43" t="s">
        <v>137</v>
      </c>
      <c r="B14" s="43" t="s">
        <v>750</v>
      </c>
      <c r="C14" s="62" t="s">
        <v>138</v>
      </c>
      <c r="D14" s="46">
        <v>3</v>
      </c>
      <c r="E14" s="46" t="s">
        <v>66</v>
      </c>
      <c r="F14" s="47">
        <v>19985</v>
      </c>
      <c r="G14" s="47">
        <v>5985</v>
      </c>
      <c r="H14" s="47">
        <f t="shared" si="0"/>
        <v>59955</v>
      </c>
      <c r="I14" s="44">
        <f t="shared" si="1"/>
        <v>17955</v>
      </c>
    </row>
    <row r="15" spans="1:9" ht="60">
      <c r="A15" s="43" t="s">
        <v>139</v>
      </c>
      <c r="B15" s="43" t="s">
        <v>751</v>
      </c>
      <c r="C15" s="62" t="s">
        <v>140</v>
      </c>
      <c r="D15" s="46">
        <v>12</v>
      </c>
      <c r="E15" s="46" t="s">
        <v>66</v>
      </c>
      <c r="F15" s="47">
        <v>28985</v>
      </c>
      <c r="G15" s="47">
        <v>3550</v>
      </c>
      <c r="H15" s="47">
        <f t="shared" si="0"/>
        <v>347820</v>
      </c>
      <c r="I15" s="44">
        <f t="shared" si="1"/>
        <v>42600</v>
      </c>
    </row>
    <row r="16" spans="1:9" ht="60">
      <c r="A16" s="43" t="s">
        <v>141</v>
      </c>
      <c r="B16" s="43" t="s">
        <v>751</v>
      </c>
      <c r="C16" s="62" t="s">
        <v>142</v>
      </c>
      <c r="D16" s="46">
        <v>9</v>
      </c>
      <c r="E16" s="48" t="s">
        <v>66</v>
      </c>
      <c r="F16" s="47">
        <v>28985</v>
      </c>
      <c r="G16" s="47">
        <v>3550</v>
      </c>
      <c r="H16" s="47">
        <f t="shared" si="0"/>
        <v>260865</v>
      </c>
      <c r="I16" s="44">
        <f t="shared" si="1"/>
        <v>31950</v>
      </c>
    </row>
    <row r="17" spans="1:9" ht="36">
      <c r="A17" s="43" t="s">
        <v>143</v>
      </c>
      <c r="B17" s="43" t="s">
        <v>746</v>
      </c>
      <c r="C17" s="62" t="s">
        <v>144</v>
      </c>
      <c r="D17" s="46">
        <v>7</v>
      </c>
      <c r="E17" s="48" t="s">
        <v>66</v>
      </c>
      <c r="F17" s="47">
        <v>14450</v>
      </c>
      <c r="G17" s="47">
        <v>2755</v>
      </c>
      <c r="H17" s="47">
        <f t="shared" si="0"/>
        <v>101150</v>
      </c>
      <c r="I17" s="44">
        <f t="shared" si="1"/>
        <v>19285</v>
      </c>
    </row>
    <row r="18" spans="1:9" ht="72">
      <c r="A18" s="43">
        <v>12</v>
      </c>
      <c r="B18" s="43" t="s">
        <v>752</v>
      </c>
      <c r="C18" s="62" t="s">
        <v>146</v>
      </c>
      <c r="D18" s="46">
        <v>9</v>
      </c>
      <c r="E18" s="48" t="s">
        <v>66</v>
      </c>
      <c r="F18" s="47">
        <v>16744</v>
      </c>
      <c r="G18" s="47">
        <v>2755</v>
      </c>
      <c r="H18" s="47">
        <f t="shared" si="0"/>
        <v>150696</v>
      </c>
      <c r="I18" s="44">
        <f t="shared" si="1"/>
        <v>24795</v>
      </c>
    </row>
    <row r="19" spans="1:9" ht="48">
      <c r="A19" s="99" t="s">
        <v>225</v>
      </c>
      <c r="B19" s="99" t="s">
        <v>752</v>
      </c>
      <c r="C19" s="62" t="s">
        <v>226</v>
      </c>
      <c r="D19" s="46">
        <v>5</v>
      </c>
      <c r="E19" s="48" t="s">
        <v>66</v>
      </c>
      <c r="F19" s="47">
        <v>12554</v>
      </c>
      <c r="G19" s="47">
        <v>2755</v>
      </c>
      <c r="H19" s="47">
        <f>D19*F19</f>
        <v>62770</v>
      </c>
      <c r="I19" s="44">
        <f>D19*G19</f>
        <v>13775</v>
      </c>
    </row>
    <row r="20" spans="1:9" ht="48">
      <c r="A20" s="43" t="s">
        <v>145</v>
      </c>
      <c r="B20" s="43" t="s">
        <v>753</v>
      </c>
      <c r="C20" s="62" t="s">
        <v>150</v>
      </c>
      <c r="D20" s="46">
        <v>8</v>
      </c>
      <c r="E20" s="48" t="s">
        <v>66</v>
      </c>
      <c r="F20" s="47">
        <v>1355</v>
      </c>
      <c r="G20" s="47">
        <v>1350</v>
      </c>
      <c r="H20" s="47">
        <f t="shared" si="0"/>
        <v>10840</v>
      </c>
      <c r="I20" s="44">
        <f t="shared" si="1"/>
        <v>10800</v>
      </c>
    </row>
    <row r="21" spans="1:9" ht="48">
      <c r="A21" s="43" t="s">
        <v>147</v>
      </c>
      <c r="B21" s="43" t="s">
        <v>754</v>
      </c>
      <c r="C21" s="62" t="s">
        <v>227</v>
      </c>
      <c r="D21" s="46">
        <v>5</v>
      </c>
      <c r="E21" s="48" t="s">
        <v>66</v>
      </c>
      <c r="F21" s="47">
        <v>1785</v>
      </c>
      <c r="G21" s="47">
        <v>1350</v>
      </c>
      <c r="H21" s="47">
        <f t="shared" si="0"/>
        <v>8925</v>
      </c>
      <c r="I21" s="44">
        <f t="shared" si="1"/>
        <v>6750</v>
      </c>
    </row>
    <row r="22" spans="1:9" ht="60">
      <c r="A22" s="43" t="s">
        <v>148</v>
      </c>
      <c r="B22" s="43" t="s">
        <v>755</v>
      </c>
      <c r="C22" s="62" t="s">
        <v>228</v>
      </c>
      <c r="D22" s="46">
        <v>3</v>
      </c>
      <c r="E22" s="48" t="s">
        <v>66</v>
      </c>
      <c r="F22" s="47">
        <v>4685</v>
      </c>
      <c r="G22" s="47">
        <v>1890</v>
      </c>
      <c r="H22" s="47">
        <f>D22*F22</f>
        <v>14055</v>
      </c>
      <c r="I22" s="44">
        <f>D22*G22</f>
        <v>5670</v>
      </c>
    </row>
    <row r="23" spans="1:9" ht="60">
      <c r="A23" s="43" t="s">
        <v>149</v>
      </c>
      <c r="B23" s="43" t="s">
        <v>756</v>
      </c>
      <c r="C23" s="62" t="s">
        <v>153</v>
      </c>
      <c r="D23" s="46">
        <v>45</v>
      </c>
      <c r="E23" s="48" t="s">
        <v>66</v>
      </c>
      <c r="F23" s="47">
        <v>1985</v>
      </c>
      <c r="G23" s="47">
        <v>1890</v>
      </c>
      <c r="H23" s="47">
        <f t="shared" si="0"/>
        <v>89325</v>
      </c>
      <c r="I23" s="44">
        <f t="shared" si="1"/>
        <v>85050</v>
      </c>
    </row>
    <row r="24" spans="1:9" ht="60">
      <c r="A24" s="43" t="s">
        <v>151</v>
      </c>
      <c r="B24" s="43" t="s">
        <v>757</v>
      </c>
      <c r="C24" s="62" t="s">
        <v>155</v>
      </c>
      <c r="D24" s="46">
        <v>1</v>
      </c>
      <c r="E24" s="48" t="s">
        <v>66</v>
      </c>
      <c r="F24" s="47">
        <v>5659</v>
      </c>
      <c r="G24" s="47">
        <v>1890</v>
      </c>
      <c r="H24" s="47">
        <f t="shared" si="0"/>
        <v>5659</v>
      </c>
      <c r="I24" s="44">
        <f t="shared" si="1"/>
        <v>1890</v>
      </c>
    </row>
    <row r="25" spans="1:9" ht="48">
      <c r="A25" s="43" t="s">
        <v>152</v>
      </c>
      <c r="B25" s="43" t="s">
        <v>758</v>
      </c>
      <c r="C25" s="62" t="s">
        <v>157</v>
      </c>
      <c r="D25" s="46">
        <v>6</v>
      </c>
      <c r="E25" s="48" t="s">
        <v>66</v>
      </c>
      <c r="F25" s="47">
        <v>890</v>
      </c>
      <c r="G25" s="47">
        <v>345</v>
      </c>
      <c r="H25" s="47">
        <f t="shared" si="0"/>
        <v>5340</v>
      </c>
      <c r="I25" s="44">
        <f t="shared" si="1"/>
        <v>2070</v>
      </c>
    </row>
    <row r="26" spans="1:9" ht="48">
      <c r="A26" s="43" t="s">
        <v>154</v>
      </c>
      <c r="B26" s="43" t="s">
        <v>759</v>
      </c>
      <c r="C26" s="62" t="s">
        <v>159</v>
      </c>
      <c r="D26" s="46">
        <v>1</v>
      </c>
      <c r="E26" s="48" t="s">
        <v>66</v>
      </c>
      <c r="F26" s="47">
        <v>2785</v>
      </c>
      <c r="G26" s="47">
        <v>2185</v>
      </c>
      <c r="H26" s="47">
        <f t="shared" si="0"/>
        <v>2785</v>
      </c>
      <c r="I26" s="44">
        <f t="shared" si="1"/>
        <v>2185</v>
      </c>
    </row>
    <row r="27" spans="1:9" ht="72">
      <c r="A27" s="43" t="s">
        <v>156</v>
      </c>
      <c r="B27" s="43" t="s">
        <v>760</v>
      </c>
      <c r="C27" s="62" t="s">
        <v>796</v>
      </c>
      <c r="D27" s="46">
        <v>1</v>
      </c>
      <c r="E27" s="48" t="s">
        <v>128</v>
      </c>
      <c r="F27" s="47">
        <v>314550</v>
      </c>
      <c r="G27" s="47">
        <v>21145</v>
      </c>
      <c r="H27" s="47">
        <f t="shared" si="0"/>
        <v>314550</v>
      </c>
      <c r="I27" s="44">
        <f t="shared" si="1"/>
        <v>21145</v>
      </c>
    </row>
    <row r="28" spans="1:9" ht="72">
      <c r="A28" s="43" t="s">
        <v>158</v>
      </c>
      <c r="B28" s="43" t="s">
        <v>761</v>
      </c>
      <c r="C28" s="62" t="s">
        <v>795</v>
      </c>
      <c r="D28" s="46">
        <v>1</v>
      </c>
      <c r="E28" s="48" t="s">
        <v>128</v>
      </c>
      <c r="F28" s="47">
        <v>174255</v>
      </c>
      <c r="G28" s="47">
        <v>164441</v>
      </c>
      <c r="H28" s="47">
        <f t="shared" si="0"/>
        <v>174255</v>
      </c>
      <c r="I28" s="44">
        <f t="shared" si="1"/>
        <v>164441</v>
      </c>
    </row>
    <row r="29" spans="1:9" ht="26.4">
      <c r="A29" s="43" t="s">
        <v>160</v>
      </c>
      <c r="B29" s="43" t="s">
        <v>762</v>
      </c>
      <c r="C29" s="62" t="s">
        <v>164</v>
      </c>
      <c r="D29" s="46">
        <v>2</v>
      </c>
      <c r="E29" s="46" t="s">
        <v>66</v>
      </c>
      <c r="F29" s="47">
        <v>24899</v>
      </c>
      <c r="G29" s="47">
        <v>6615</v>
      </c>
      <c r="H29" s="47">
        <f t="shared" si="0"/>
        <v>49798</v>
      </c>
      <c r="I29" s="44">
        <f t="shared" si="1"/>
        <v>13230</v>
      </c>
    </row>
    <row r="30" spans="1:9" ht="26.4">
      <c r="A30" s="43" t="s">
        <v>161</v>
      </c>
      <c r="B30" s="43" t="s">
        <v>763</v>
      </c>
      <c r="C30" s="62" t="s">
        <v>166</v>
      </c>
      <c r="D30" s="46">
        <v>1</v>
      </c>
      <c r="E30" s="46" t="s">
        <v>66</v>
      </c>
      <c r="F30" s="47">
        <v>2399</v>
      </c>
      <c r="G30" s="47">
        <v>2755</v>
      </c>
      <c r="H30" s="47">
        <f t="shared" si="0"/>
        <v>2399</v>
      </c>
      <c r="I30" s="44">
        <f t="shared" si="1"/>
        <v>2755</v>
      </c>
    </row>
    <row r="31" spans="1:9" ht="48">
      <c r="A31" s="43" t="s">
        <v>162</v>
      </c>
      <c r="B31" s="43" t="s">
        <v>764</v>
      </c>
      <c r="C31" s="62" t="s">
        <v>168</v>
      </c>
      <c r="D31" s="46">
        <v>3</v>
      </c>
      <c r="E31" s="46" t="s">
        <v>66</v>
      </c>
      <c r="F31" s="47">
        <v>29885</v>
      </c>
      <c r="G31" s="47">
        <v>17985</v>
      </c>
      <c r="H31" s="47">
        <f t="shared" si="0"/>
        <v>89655</v>
      </c>
      <c r="I31" s="44">
        <f t="shared" si="1"/>
        <v>53955</v>
      </c>
    </row>
    <row r="32" spans="1:9" s="49" customFormat="1" ht="48">
      <c r="A32" s="43" t="s">
        <v>163</v>
      </c>
      <c r="B32" s="43" t="s">
        <v>765</v>
      </c>
      <c r="C32" s="62" t="s">
        <v>170</v>
      </c>
      <c r="D32" s="46">
        <v>1</v>
      </c>
      <c r="E32" s="46" t="s">
        <v>128</v>
      </c>
      <c r="F32" s="47">
        <v>63855</v>
      </c>
      <c r="G32" s="47">
        <v>6588</v>
      </c>
      <c r="H32" s="47">
        <f t="shared" si="0"/>
        <v>63855</v>
      </c>
      <c r="I32" s="44">
        <f t="shared" si="1"/>
        <v>6588</v>
      </c>
    </row>
    <row r="33" spans="1:9" s="49" customFormat="1" ht="72">
      <c r="A33" s="43" t="s">
        <v>165</v>
      </c>
      <c r="B33" s="43" t="s">
        <v>766</v>
      </c>
      <c r="C33" s="62" t="s">
        <v>229</v>
      </c>
      <c r="D33" s="46">
        <v>1</v>
      </c>
      <c r="E33" s="46" t="s">
        <v>128</v>
      </c>
      <c r="F33" s="47">
        <v>472</v>
      </c>
      <c r="G33" s="47">
        <v>893</v>
      </c>
      <c r="H33" s="47">
        <f t="shared" si="0"/>
        <v>472</v>
      </c>
      <c r="I33" s="44">
        <f t="shared" si="1"/>
        <v>893</v>
      </c>
    </row>
    <row r="34" spans="1:9" s="49" customFormat="1" ht="96">
      <c r="A34" s="43" t="s">
        <v>167</v>
      </c>
      <c r="B34" s="43" t="s">
        <v>767</v>
      </c>
      <c r="C34" s="62" t="s">
        <v>173</v>
      </c>
      <c r="D34" s="46">
        <v>650</v>
      </c>
      <c r="E34" s="46" t="s">
        <v>78</v>
      </c>
      <c r="F34" s="47">
        <v>233</v>
      </c>
      <c r="G34" s="47">
        <v>893</v>
      </c>
      <c r="H34" s="47">
        <f t="shared" si="0"/>
        <v>151450</v>
      </c>
      <c r="I34" s="44">
        <f t="shared" si="1"/>
        <v>580450</v>
      </c>
    </row>
    <row r="35" spans="1:9" s="49" customFormat="1" ht="96">
      <c r="A35" s="43" t="s">
        <v>169</v>
      </c>
      <c r="B35" s="43" t="s">
        <v>768</v>
      </c>
      <c r="C35" s="62" t="s">
        <v>175</v>
      </c>
      <c r="D35" s="46">
        <v>1200</v>
      </c>
      <c r="E35" s="46" t="s">
        <v>78</v>
      </c>
      <c r="F35" s="47">
        <v>452</v>
      </c>
      <c r="G35" s="47">
        <v>550</v>
      </c>
      <c r="H35" s="47">
        <f t="shared" si="0"/>
        <v>542400</v>
      </c>
      <c r="I35" s="44">
        <f t="shared" si="1"/>
        <v>660000</v>
      </c>
    </row>
    <row r="36" spans="1:9" s="49" customFormat="1" ht="84">
      <c r="A36" s="43" t="s">
        <v>171</v>
      </c>
      <c r="B36" s="43" t="s">
        <v>769</v>
      </c>
      <c r="C36" s="62" t="s">
        <v>177</v>
      </c>
      <c r="D36" s="46">
        <v>150</v>
      </c>
      <c r="E36" s="46" t="s">
        <v>78</v>
      </c>
      <c r="F36" s="47">
        <v>310</v>
      </c>
      <c r="G36" s="47">
        <v>550</v>
      </c>
      <c r="H36" s="47">
        <f t="shared" si="0"/>
        <v>46500</v>
      </c>
      <c r="I36" s="44">
        <f t="shared" si="1"/>
        <v>82500</v>
      </c>
    </row>
    <row r="37" spans="1:9" s="49" customFormat="1" ht="48">
      <c r="A37" s="43" t="s">
        <v>172</v>
      </c>
      <c r="B37" s="43" t="s">
        <v>770</v>
      </c>
      <c r="C37" s="62" t="s">
        <v>179</v>
      </c>
      <c r="D37" s="46">
        <v>50</v>
      </c>
      <c r="E37" s="46" t="s">
        <v>78</v>
      </c>
      <c r="F37" s="47">
        <v>6359</v>
      </c>
      <c r="G37" s="47">
        <v>2258</v>
      </c>
      <c r="H37" s="47">
        <f t="shared" si="0"/>
        <v>317950</v>
      </c>
      <c r="I37" s="44">
        <f t="shared" si="1"/>
        <v>112900</v>
      </c>
    </row>
    <row r="38" spans="1:9" s="49" customFormat="1" ht="48">
      <c r="A38" s="43" t="s">
        <v>174</v>
      </c>
      <c r="B38" s="43" t="s">
        <v>771</v>
      </c>
      <c r="C38" s="62" t="s">
        <v>181</v>
      </c>
      <c r="D38" s="46">
        <v>80</v>
      </c>
      <c r="E38" s="46" t="s">
        <v>78</v>
      </c>
      <c r="F38" s="47">
        <v>1455</v>
      </c>
      <c r="G38" s="47">
        <v>988</v>
      </c>
      <c r="H38" s="47">
        <f t="shared" si="0"/>
        <v>116400</v>
      </c>
      <c r="I38" s="44">
        <f t="shared" si="1"/>
        <v>79040</v>
      </c>
    </row>
    <row r="39" spans="1:9" s="49" customFormat="1" ht="26.4">
      <c r="A39" s="43" t="s">
        <v>176</v>
      </c>
      <c r="B39" s="43" t="s">
        <v>772</v>
      </c>
      <c r="C39" s="62" t="s">
        <v>183</v>
      </c>
      <c r="D39" s="46">
        <v>80</v>
      </c>
      <c r="E39" s="46" t="s">
        <v>78</v>
      </c>
      <c r="F39" s="47">
        <v>79</v>
      </c>
      <c r="G39" s="47">
        <v>398</v>
      </c>
      <c r="H39" s="47">
        <f t="shared" si="0"/>
        <v>6320</v>
      </c>
      <c r="I39" s="44">
        <f t="shared" si="1"/>
        <v>31840</v>
      </c>
    </row>
    <row r="40" spans="1:9" s="49" customFormat="1" ht="26.4">
      <c r="A40" s="43" t="s">
        <v>178</v>
      </c>
      <c r="B40" s="43" t="s">
        <v>766</v>
      </c>
      <c r="C40" s="62" t="s">
        <v>185</v>
      </c>
      <c r="D40" s="46">
        <v>300</v>
      </c>
      <c r="E40" s="46" t="s">
        <v>78</v>
      </c>
      <c r="F40" s="47">
        <v>472</v>
      </c>
      <c r="G40" s="47">
        <v>893</v>
      </c>
      <c r="H40" s="47">
        <f t="shared" si="0"/>
        <v>141600</v>
      </c>
      <c r="I40" s="44">
        <f t="shared" si="1"/>
        <v>267900</v>
      </c>
    </row>
    <row r="41" spans="1:9" s="49" customFormat="1" ht="36">
      <c r="A41" s="43" t="s">
        <v>180</v>
      </c>
      <c r="B41" s="43" t="s">
        <v>773</v>
      </c>
      <c r="C41" s="62" t="s">
        <v>187</v>
      </c>
      <c r="D41" s="46">
        <v>9</v>
      </c>
      <c r="E41" s="46" t="s">
        <v>66</v>
      </c>
      <c r="F41" s="47">
        <v>799</v>
      </c>
      <c r="G41" s="47">
        <v>1350</v>
      </c>
      <c r="H41" s="47">
        <f t="shared" si="0"/>
        <v>7191</v>
      </c>
      <c r="I41" s="44">
        <f t="shared" si="1"/>
        <v>12150</v>
      </c>
    </row>
    <row r="42" spans="1:9" s="49" customFormat="1" ht="96">
      <c r="A42" s="43" t="s">
        <v>182</v>
      </c>
      <c r="B42" s="43" t="s">
        <v>774</v>
      </c>
      <c r="C42" s="62" t="s">
        <v>189</v>
      </c>
      <c r="D42" s="46">
        <v>3</v>
      </c>
      <c r="E42" s="46" t="s">
        <v>66</v>
      </c>
      <c r="F42" s="47">
        <v>5988</v>
      </c>
      <c r="G42" s="47">
        <v>4110</v>
      </c>
      <c r="H42" s="47">
        <f t="shared" si="0"/>
        <v>17964</v>
      </c>
      <c r="I42" s="44">
        <f t="shared" si="1"/>
        <v>12330</v>
      </c>
    </row>
    <row r="43" spans="1:9" s="49" customFormat="1" ht="36">
      <c r="A43" s="43" t="s">
        <v>184</v>
      </c>
      <c r="B43" s="43" t="s">
        <v>775</v>
      </c>
      <c r="C43" s="62" t="s">
        <v>230</v>
      </c>
      <c r="D43" s="46">
        <v>1</v>
      </c>
      <c r="E43" s="46" t="s">
        <v>128</v>
      </c>
      <c r="F43" s="47">
        <v>19885</v>
      </c>
      <c r="G43" s="47">
        <v>5485</v>
      </c>
      <c r="H43" s="47">
        <f t="shared" si="0"/>
        <v>19885</v>
      </c>
      <c r="I43" s="44">
        <f t="shared" si="1"/>
        <v>5485</v>
      </c>
    </row>
    <row r="44" spans="1:9" s="49" customFormat="1" ht="36">
      <c r="A44" s="43" t="s">
        <v>186</v>
      </c>
      <c r="B44" s="43" t="s">
        <v>776</v>
      </c>
      <c r="C44" s="62" t="s">
        <v>192</v>
      </c>
      <c r="D44" s="46">
        <v>2</v>
      </c>
      <c r="E44" s="46" t="s">
        <v>66</v>
      </c>
      <c r="F44" s="47">
        <v>15955</v>
      </c>
      <c r="G44" s="47">
        <v>9855</v>
      </c>
      <c r="H44" s="47">
        <f t="shared" si="0"/>
        <v>31910</v>
      </c>
      <c r="I44" s="44">
        <f t="shared" si="1"/>
        <v>19710</v>
      </c>
    </row>
    <row r="45" spans="1:9" s="49" customFormat="1" ht="36">
      <c r="A45" s="43" t="s">
        <v>188</v>
      </c>
      <c r="B45" s="43" t="s">
        <v>777</v>
      </c>
      <c r="C45" s="62" t="s">
        <v>194</v>
      </c>
      <c r="D45" s="46">
        <v>2</v>
      </c>
      <c r="E45" s="46" t="s">
        <v>66</v>
      </c>
      <c r="F45" s="47">
        <v>16855</v>
      </c>
      <c r="G45" s="47">
        <v>4985</v>
      </c>
      <c r="H45" s="47">
        <f t="shared" si="0"/>
        <v>33710</v>
      </c>
      <c r="I45" s="44">
        <f t="shared" si="1"/>
        <v>9970</v>
      </c>
    </row>
    <row r="46" spans="1:9" s="49" customFormat="1" ht="48">
      <c r="A46" s="43" t="s">
        <v>190</v>
      </c>
      <c r="B46" s="43" t="s">
        <v>778</v>
      </c>
      <c r="C46" s="62" t="s">
        <v>196</v>
      </c>
      <c r="D46" s="46">
        <v>2</v>
      </c>
      <c r="E46" s="46" t="s">
        <v>128</v>
      </c>
      <c r="F46" s="47">
        <v>46855</v>
      </c>
      <c r="G46" s="47">
        <v>19855</v>
      </c>
      <c r="H46" s="47">
        <f t="shared" si="0"/>
        <v>93710</v>
      </c>
      <c r="I46" s="44">
        <f t="shared" si="1"/>
        <v>39710</v>
      </c>
    </row>
    <row r="47" spans="1:9" s="49" customFormat="1" ht="48">
      <c r="A47" s="43" t="s">
        <v>191</v>
      </c>
      <c r="B47" s="43" t="s">
        <v>779</v>
      </c>
      <c r="C47" s="62" t="s">
        <v>199</v>
      </c>
      <c r="D47" s="46">
        <v>2</v>
      </c>
      <c r="E47" s="46" t="s">
        <v>128</v>
      </c>
      <c r="F47" s="47">
        <v>265440</v>
      </c>
      <c r="G47" s="47">
        <v>65444</v>
      </c>
      <c r="H47" s="47">
        <f t="shared" si="0"/>
        <v>530880</v>
      </c>
      <c r="I47" s="44">
        <f t="shared" si="1"/>
        <v>130888</v>
      </c>
    </row>
    <row r="48" spans="1:9" s="49" customFormat="1" ht="48">
      <c r="A48" s="43" t="s">
        <v>193</v>
      </c>
      <c r="B48" s="43" t="s">
        <v>780</v>
      </c>
      <c r="C48" s="62" t="s">
        <v>218</v>
      </c>
      <c r="D48" s="46">
        <v>1</v>
      </c>
      <c r="E48" s="46" t="s">
        <v>128</v>
      </c>
      <c r="F48" s="47">
        <v>108454</v>
      </c>
      <c r="G48" s="47">
        <v>39855</v>
      </c>
      <c r="H48" s="47">
        <f>D48*F48</f>
        <v>108454</v>
      </c>
      <c r="I48" s="44">
        <f>D48*G48</f>
        <v>39855</v>
      </c>
    </row>
    <row r="49" spans="1:9" s="49" customFormat="1" ht="48">
      <c r="A49" s="43" t="s">
        <v>195</v>
      </c>
      <c r="B49" s="43" t="s">
        <v>781</v>
      </c>
      <c r="C49" s="62" t="s">
        <v>201</v>
      </c>
      <c r="D49" s="46">
        <v>2</v>
      </c>
      <c r="E49" s="46" t="s">
        <v>128</v>
      </c>
      <c r="F49" s="47">
        <v>100000</v>
      </c>
      <c r="G49" s="47">
        <v>39855</v>
      </c>
      <c r="H49" s="47">
        <f t="shared" si="0"/>
        <v>200000</v>
      </c>
      <c r="I49" s="44">
        <f t="shared" si="1"/>
        <v>79710</v>
      </c>
    </row>
    <row r="50" spans="1:9" s="49" customFormat="1" ht="48">
      <c r="A50" s="43" t="s">
        <v>197</v>
      </c>
      <c r="B50" s="43" t="s">
        <v>782</v>
      </c>
      <c r="C50" s="62" t="s">
        <v>203</v>
      </c>
      <c r="D50" s="50">
        <v>2</v>
      </c>
      <c r="E50" s="50" t="s">
        <v>78</v>
      </c>
      <c r="F50" s="47">
        <v>6293</v>
      </c>
      <c r="G50" s="47">
        <v>3675</v>
      </c>
      <c r="H50" s="47">
        <f t="shared" si="0"/>
        <v>12586</v>
      </c>
      <c r="I50" s="44">
        <f t="shared" si="1"/>
        <v>7350</v>
      </c>
    </row>
    <row r="51" spans="1:9" s="49" customFormat="1" ht="24">
      <c r="A51" s="43" t="s">
        <v>198</v>
      </c>
      <c r="B51" s="43"/>
      <c r="C51" s="62" t="s">
        <v>205</v>
      </c>
      <c r="D51" s="46">
        <v>10</v>
      </c>
      <c r="E51" s="46" t="s">
        <v>65</v>
      </c>
      <c r="F51" s="47"/>
      <c r="G51" s="47">
        <v>8740</v>
      </c>
      <c r="H51" s="47">
        <f t="shared" si="0"/>
        <v>0</v>
      </c>
      <c r="I51" s="44">
        <f t="shared" si="1"/>
        <v>87400</v>
      </c>
    </row>
    <row r="52" spans="1:9" s="49" customFormat="1" ht="26.4">
      <c r="A52" s="43" t="s">
        <v>200</v>
      </c>
      <c r="B52" s="43" t="s">
        <v>783</v>
      </c>
      <c r="C52" s="62" t="s">
        <v>207</v>
      </c>
      <c r="D52" s="46">
        <v>25</v>
      </c>
      <c r="E52" s="46" t="s">
        <v>78</v>
      </c>
      <c r="F52" s="47">
        <v>425</v>
      </c>
      <c r="G52" s="47">
        <v>515</v>
      </c>
      <c r="H52" s="47">
        <f t="shared" si="0"/>
        <v>10625</v>
      </c>
      <c r="I52" s="44">
        <f t="shared" si="1"/>
        <v>12875</v>
      </c>
    </row>
    <row r="53" spans="1:9" s="49" customFormat="1" ht="26.4">
      <c r="A53" s="43" t="s">
        <v>202</v>
      </c>
      <c r="B53" s="43" t="s">
        <v>784</v>
      </c>
      <c r="C53" s="62" t="s">
        <v>231</v>
      </c>
      <c r="D53" s="46">
        <v>1</v>
      </c>
      <c r="E53" s="46" t="s">
        <v>128</v>
      </c>
      <c r="F53" s="47">
        <v>45885</v>
      </c>
      <c r="G53" s="47">
        <v>48556</v>
      </c>
      <c r="H53" s="47">
        <f t="shared" si="0"/>
        <v>45885</v>
      </c>
      <c r="I53" s="44">
        <f t="shared" si="1"/>
        <v>48556</v>
      </c>
    </row>
    <row r="54" spans="1:9" s="49" customFormat="1" ht="60">
      <c r="A54" s="43" t="s">
        <v>204</v>
      </c>
      <c r="B54" s="43" t="s">
        <v>785</v>
      </c>
      <c r="C54" s="62" t="s">
        <v>210</v>
      </c>
      <c r="D54" s="46">
        <v>4</v>
      </c>
      <c r="E54" s="46" t="s">
        <v>66</v>
      </c>
      <c r="F54" s="47">
        <v>1985</v>
      </c>
      <c r="G54" s="47">
        <v>2550</v>
      </c>
      <c r="H54" s="47">
        <f t="shared" si="0"/>
        <v>7940</v>
      </c>
      <c r="I54" s="44">
        <f t="shared" si="1"/>
        <v>10200</v>
      </c>
    </row>
    <row r="55" spans="1:9" s="49" customFormat="1" ht="48">
      <c r="A55" s="43" t="s">
        <v>206</v>
      </c>
      <c r="B55" s="43" t="s">
        <v>786</v>
      </c>
      <c r="C55" s="62" t="s">
        <v>212</v>
      </c>
      <c r="D55" s="46">
        <v>4</v>
      </c>
      <c r="E55" s="46" t="s">
        <v>66</v>
      </c>
      <c r="F55" s="47">
        <v>13450</v>
      </c>
      <c r="G55" s="47">
        <v>2205</v>
      </c>
      <c r="H55" s="47">
        <f t="shared" si="0"/>
        <v>53800</v>
      </c>
      <c r="I55" s="44">
        <f t="shared" si="1"/>
        <v>8820</v>
      </c>
    </row>
    <row r="56" spans="1:9" s="49" customFormat="1" ht="36">
      <c r="A56" s="43" t="s">
        <v>208</v>
      </c>
      <c r="B56" s="43" t="s">
        <v>787</v>
      </c>
      <c r="C56" s="62" t="s">
        <v>232</v>
      </c>
      <c r="D56" s="46">
        <v>70</v>
      </c>
      <c r="E56" s="46" t="s">
        <v>69</v>
      </c>
      <c r="F56" s="47">
        <v>1450</v>
      </c>
      <c r="G56" s="47">
        <v>1450</v>
      </c>
      <c r="H56" s="47">
        <f>D56*F56</f>
        <v>101500</v>
      </c>
      <c r="I56" s="44">
        <f>D56*G56</f>
        <v>101500</v>
      </c>
    </row>
    <row r="57" spans="1:9" s="49" customFormat="1" ht="36">
      <c r="A57" s="43" t="s">
        <v>209</v>
      </c>
      <c r="B57" s="43" t="s">
        <v>788</v>
      </c>
      <c r="C57" s="62" t="s">
        <v>233</v>
      </c>
      <c r="D57" s="46">
        <v>20</v>
      </c>
      <c r="E57" s="46" t="s">
        <v>69</v>
      </c>
      <c r="F57" s="47">
        <v>970</v>
      </c>
      <c r="G57" s="47">
        <v>2550</v>
      </c>
      <c r="H57" s="47">
        <f>D57*F57</f>
        <v>19400</v>
      </c>
      <c r="I57" s="44">
        <f>D57*G57</f>
        <v>51000</v>
      </c>
    </row>
    <row r="58" spans="1:9" s="49" customFormat="1" ht="48">
      <c r="A58" s="43" t="s">
        <v>211</v>
      </c>
      <c r="B58" s="43" t="s">
        <v>789</v>
      </c>
      <c r="C58" s="62" t="s">
        <v>234</v>
      </c>
      <c r="D58" s="46">
        <v>50</v>
      </c>
      <c r="E58" s="46" t="s">
        <v>69</v>
      </c>
      <c r="F58" s="47">
        <v>1485</v>
      </c>
      <c r="G58" s="47">
        <v>1785</v>
      </c>
      <c r="H58" s="47">
        <f>D58*F58</f>
        <v>74250</v>
      </c>
      <c r="I58" s="44">
        <f>D58*G58</f>
        <v>89250</v>
      </c>
    </row>
    <row r="59" spans="1:9" s="49" customFormat="1" ht="48">
      <c r="A59" s="43" t="s">
        <v>235</v>
      </c>
      <c r="B59" s="43" t="s">
        <v>790</v>
      </c>
      <c r="C59" s="62" t="s">
        <v>236</v>
      </c>
      <c r="D59" s="46">
        <v>2</v>
      </c>
      <c r="E59" s="46" t="s">
        <v>66</v>
      </c>
      <c r="F59" s="47">
        <v>2985</v>
      </c>
      <c r="G59" s="47">
        <v>2445</v>
      </c>
      <c r="H59" s="47">
        <f>D59*F59</f>
        <v>5970</v>
      </c>
      <c r="I59" s="44">
        <f>D59*G59</f>
        <v>4890</v>
      </c>
    </row>
    <row r="60" spans="1:9" s="49" customFormat="1" ht="36">
      <c r="A60" s="43" t="s">
        <v>237</v>
      </c>
      <c r="B60" s="43" t="s">
        <v>791</v>
      </c>
      <c r="C60" s="62" t="s">
        <v>213</v>
      </c>
      <c r="D60" s="46">
        <v>10</v>
      </c>
      <c r="E60" s="46" t="s">
        <v>66</v>
      </c>
      <c r="F60" s="47">
        <v>7450</v>
      </c>
      <c r="G60" s="47">
        <v>3460</v>
      </c>
      <c r="H60" s="47">
        <f t="shared" si="0"/>
        <v>74500</v>
      </c>
      <c r="I60" s="44">
        <f t="shared" si="1"/>
        <v>34600</v>
      </c>
    </row>
    <row r="61" spans="1:9" s="49" customFormat="1" ht="36">
      <c r="A61" s="43" t="s">
        <v>238</v>
      </c>
      <c r="B61" s="43" t="s">
        <v>792</v>
      </c>
      <c r="C61" s="62" t="s">
        <v>214</v>
      </c>
      <c r="D61" s="46">
        <v>1</v>
      </c>
      <c r="E61" s="46" t="s">
        <v>128</v>
      </c>
      <c r="F61" s="47"/>
      <c r="G61" s="47">
        <v>355500</v>
      </c>
      <c r="H61" s="47">
        <f t="shared" si="0"/>
        <v>0</v>
      </c>
      <c r="I61" s="44">
        <f t="shared" si="1"/>
        <v>355500</v>
      </c>
    </row>
    <row r="62" spans="1:9" s="49" customFormat="1" ht="26.4">
      <c r="A62" s="51" t="s">
        <v>239</v>
      </c>
      <c r="B62" s="43" t="s">
        <v>747</v>
      </c>
      <c r="C62" s="62" t="s">
        <v>215</v>
      </c>
      <c r="D62" s="46">
        <v>1</v>
      </c>
      <c r="E62" s="46" t="s">
        <v>128</v>
      </c>
      <c r="F62" s="47">
        <v>8656</v>
      </c>
      <c r="G62" s="47">
        <v>29855</v>
      </c>
      <c r="H62" s="47">
        <f>D62*F62</f>
        <v>8656</v>
      </c>
      <c r="I62" s="44">
        <f>D62*G62</f>
        <v>29855</v>
      </c>
    </row>
    <row r="63" spans="1:9" s="49" customFormat="1" ht="48">
      <c r="A63" s="51" t="s">
        <v>240</v>
      </c>
      <c r="B63" s="43" t="s">
        <v>793</v>
      </c>
      <c r="C63" s="63" t="s">
        <v>216</v>
      </c>
      <c r="D63" s="46">
        <v>80</v>
      </c>
      <c r="E63" s="46" t="s">
        <v>78</v>
      </c>
      <c r="F63" s="47">
        <v>654</v>
      </c>
      <c r="G63" s="47">
        <v>995</v>
      </c>
      <c r="H63" s="47">
        <f>D63*F63</f>
        <v>52320</v>
      </c>
      <c r="I63" s="44">
        <f>D63*G63</f>
        <v>79600</v>
      </c>
    </row>
    <row r="64" spans="1:9" ht="21" customHeight="1" thickBot="1">
      <c r="A64" s="52"/>
      <c r="B64" s="52"/>
      <c r="C64" s="53" t="s">
        <v>99</v>
      </c>
      <c r="D64" s="54"/>
      <c r="E64" s="54"/>
      <c r="F64" s="55"/>
      <c r="G64" s="55"/>
      <c r="H64" s="56">
        <f>SUM(H7:H63)</f>
        <v>4858951</v>
      </c>
      <c r="I64" s="56">
        <f>SUM(I7:I63)</f>
        <v>4310936</v>
      </c>
    </row>
    <row r="65" ht="13.8" thickTop="1"/>
    <row r="66" ht="37.5" customHeight="1"/>
    <row r="68" ht="53.25" customHeight="1"/>
    <row r="69" ht="39.75" customHeight="1"/>
    <row r="70" ht="43.5" customHeight="1"/>
    <row r="71" ht="27.75" customHeight="1"/>
    <row r="72" ht="44.25" customHeight="1"/>
    <row r="75" ht="27.75" customHeight="1"/>
  </sheetData>
  <pageMargins left="0.70866141732283472" right="0.70866141732283472" top="0.74803149606299213" bottom="0.74803149606299213" header="0.31496062992125984" footer="0.31496062992125984"/>
  <pageSetup paperSize="9" scale="86" fitToHeight="0" orientation="portrait" r:id="rId1"/>
  <headerFooter>
    <oddFooter>&amp;C&amp;F&amp;R&amp;P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8</vt:i4>
      </vt:variant>
      <vt:variant>
        <vt:lpstr>Névvel ellátott tartományok</vt:lpstr>
      </vt:variant>
      <vt:variant>
        <vt:i4>1</vt:i4>
      </vt:variant>
    </vt:vector>
  </HeadingPairs>
  <TitlesOfParts>
    <vt:vector size="9" baseType="lpstr">
      <vt:lpstr>Főösszesítő</vt:lpstr>
      <vt:lpstr>építészet</vt:lpstr>
      <vt:lpstr>fűtés</vt:lpstr>
      <vt:lpstr>gáz</vt:lpstr>
      <vt:lpstr>víz-csatorna</vt:lpstr>
      <vt:lpstr>hűtés</vt:lpstr>
      <vt:lpstr>szellőzés</vt:lpstr>
      <vt:lpstr>elektromos</vt:lpstr>
      <vt:lpstr>Főösszesítő!Nyomtatási_terület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NGT</dc:creator>
  <cp:lastModifiedBy>Tóth Julianna</cp:lastModifiedBy>
  <cp:lastPrinted>2021-09-23T04:36:48Z</cp:lastPrinted>
  <dcterms:created xsi:type="dcterms:W3CDTF">2016-05-09T08:43:00Z</dcterms:created>
  <dcterms:modified xsi:type="dcterms:W3CDTF">2026-02-28T18:32:45Z</dcterms:modified>
</cp:coreProperties>
</file>